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0" windowWidth="10725" windowHeight="9915" tabRatio="601" activeTab="0"/>
  </bookViews>
  <sheets>
    <sheet name="rashodi7" sheetId="1" r:id="rId1"/>
    <sheet name="rashodi" sheetId="2" r:id="rId2"/>
    <sheet name="rashodi6" sheetId="3" r:id="rId3"/>
    <sheet name="rashodi5" sheetId="4" r:id="rId4"/>
    <sheet name="rashodi4" sheetId="5" r:id="rId5"/>
    <sheet name="rashodi3" sheetId="6" r:id="rId6"/>
    <sheet name="prihodi" sheetId="7" r:id="rId7"/>
    <sheet name="rashodi1" sheetId="8" r:id="rId8"/>
    <sheet name="rashodi2" sheetId="9" r:id="rId9"/>
  </sheets>
  <definedNames>
    <definedName name="_xlnm.Print_Area" localSheetId="1">'rashodi'!$A$1:$J$19</definedName>
  </definedNames>
  <calcPr fullCalcOnLoad="1"/>
</workbook>
</file>

<file path=xl/comments1.xml><?xml version="1.0" encoding="utf-8"?>
<comments xmlns="http://schemas.openxmlformats.org/spreadsheetml/2006/main">
  <authors>
    <author>mivana</author>
  </authors>
  <commentList>
    <comment ref="C4" authorId="0">
      <text>
        <r>
          <rPr>
            <b/>
            <sz val="8"/>
            <rFont val="Tahoma"/>
            <family val="2"/>
          </rPr>
          <t>suma konta:
614 211,
614 2112,
614 2113,
614 21141,
614 21151, 
614 211071
614 211081   (01.09.2012)
614 211091
614 211011
614 211021</t>
        </r>
      </text>
    </comment>
    <comment ref="C5" authorId="0">
      <text>
        <r>
          <rPr>
            <b/>
            <sz val="8"/>
            <rFont val="Tahoma"/>
            <family val="2"/>
          </rPr>
          <t>suma konta:
614 2114,
614 2115,
614 2116,
614 2117,
614 2118,
614 2119,
614 21107
614 21108
614 21109
614 21106
614 21101
614 21102</t>
        </r>
      </text>
    </comment>
    <comment ref="C6" authorId="0">
      <text>
        <r>
          <rPr>
            <b/>
            <sz val="9"/>
            <rFont val="Tahoma"/>
            <family val="2"/>
          </rPr>
          <t>61421110</t>
        </r>
      </text>
    </comment>
    <comment ref="C8" authorId="0">
      <text>
        <r>
          <rPr>
            <b/>
            <sz val="9"/>
            <rFont val="Tahoma"/>
            <family val="2"/>
          </rPr>
          <t>614 211*1,2%. (nekad se pojave razlike na kraju godine, iz razloga povrata mirovina, jer nema povrata na zdravstveno osiguranje), pa je zdrav, veće od iznosa mirovina.</t>
        </r>
      </text>
    </comment>
    <comment ref="H4" authorId="0">
      <text>
        <r>
          <rPr>
            <b/>
            <sz val="8"/>
            <rFont val="Tahoma"/>
            <family val="2"/>
          </rPr>
          <t>suma konta:
614 211,
614 2112,
614 2113,
614 21141,
614 21151, 
614 211071
614 211081   (01.09.2012)
614 211091
614 211011
614 211021</t>
        </r>
      </text>
    </comment>
    <comment ref="H5" authorId="0">
      <text>
        <r>
          <rPr>
            <b/>
            <sz val="8"/>
            <rFont val="Tahoma"/>
            <family val="2"/>
          </rPr>
          <t>suma konta:
614 2114,
614 2115,
614 2116,
614 2117,
614 2118,
614 2119,
614 21107
614 21108
614 21109
614 21106
614 21101
614 21102</t>
        </r>
      </text>
    </comment>
    <comment ref="H6" authorId="0">
      <text>
        <r>
          <rPr>
            <b/>
            <sz val="9"/>
            <rFont val="Tahoma"/>
            <family val="2"/>
          </rPr>
          <t>61421110</t>
        </r>
      </text>
    </comment>
    <comment ref="H8" authorId="0">
      <text>
        <r>
          <rPr>
            <b/>
            <sz val="9"/>
            <rFont val="Tahoma"/>
            <family val="2"/>
          </rPr>
          <t>614 211*1,2%. (nekad se pojave razlike na kraju godine, iz razloga povrata mirovina, jer nema povrata na zdravstveno osiguranje), pa je zdrav, veće od iznosa mirovina.</t>
        </r>
      </text>
    </comment>
  </commentList>
</comments>
</file>

<file path=xl/comments2.xml><?xml version="1.0" encoding="utf-8"?>
<comments xmlns="http://schemas.openxmlformats.org/spreadsheetml/2006/main">
  <authors>
    <author>mivana</author>
  </authors>
  <commentList>
    <comment ref="G17" authorId="0">
      <text>
        <r>
          <rPr>
            <b/>
            <sz val="9"/>
            <rFont val="Tahoma"/>
            <family val="2"/>
          </rPr>
          <t>1. PTT troškovi za isplatu mirovina/penzija
2. Izdaci za obrasce i papir
3. Izdaci bankarskih usluga za ispatu mirovina/penzija
4. Izdaci za konverziju
5. Izdaci za negativnu tečajnu razliku
6. Usluge instituta za med. vještačenje
7. Troškovi ocjene radne sposobnosti
8. Isplata mirovina/penzija (redovne i beneficirane, tjelesno oštećenje i doprinosi za zdrav, osig.)
9. Pomoć umirovljenicima/penzionerima za liječenje preko udruga.</t>
        </r>
      </text>
    </comment>
  </commentList>
</comments>
</file>

<file path=xl/comments3.xml><?xml version="1.0" encoding="utf-8"?>
<comments xmlns="http://schemas.openxmlformats.org/spreadsheetml/2006/main">
  <authors>
    <author>mivana</author>
  </authors>
  <commentList>
    <comment ref="B11" authorId="0">
      <text>
        <r>
          <rPr>
            <b/>
            <sz val="9"/>
            <rFont val="Tahoma"/>
            <family val="2"/>
          </rPr>
          <t>0,5%</t>
        </r>
      </text>
    </comment>
    <comment ref="B12" authorId="0">
      <text>
        <r>
          <rPr>
            <b/>
            <sz val="9"/>
            <rFont val="Tahoma"/>
            <family val="2"/>
          </rPr>
          <t>0,5%</t>
        </r>
      </text>
    </comment>
    <comment ref="B13" authorId="0">
      <text>
        <r>
          <rPr>
            <b/>
            <sz val="9"/>
            <rFont val="Tahoma"/>
            <family val="2"/>
          </rPr>
          <t>4%</t>
        </r>
      </text>
    </comment>
    <comment ref="B14" authorId="0">
      <text>
        <r>
          <rPr>
            <b/>
            <sz val="9"/>
            <rFont val="Tahoma"/>
            <family val="2"/>
          </rPr>
          <t>6%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10%
</t>
        </r>
      </text>
    </comment>
  </commentList>
</comments>
</file>

<file path=xl/comments5.xml><?xml version="1.0" encoding="utf-8"?>
<comments xmlns="http://schemas.openxmlformats.org/spreadsheetml/2006/main">
  <authors>
    <author>mivana</author>
  </authors>
  <commentList>
    <comment ref="B15" authorId="0">
      <text>
        <r>
          <rPr>
            <b/>
            <sz val="9"/>
            <rFont val="Tahoma"/>
            <family val="2"/>
          </rPr>
          <t>Hotel Ero</t>
        </r>
      </text>
    </comment>
  </commentList>
</comments>
</file>

<file path=xl/comments7.xml><?xml version="1.0" encoding="utf-8"?>
<comments xmlns="http://schemas.openxmlformats.org/spreadsheetml/2006/main">
  <authors>
    <author>mivana</author>
    <author>sivana</author>
    <author>Ivana Soldo</author>
    <author>Ivana Bakula</author>
  </authors>
  <commentList>
    <comment ref="B21" authorId="0">
      <text>
        <r>
          <rPr>
            <b/>
            <sz val="9"/>
            <rFont val="Tahoma"/>
            <family val="2"/>
          </rPr>
          <t xml:space="preserve">otpremnine 10.000 KM.
</t>
        </r>
      </text>
    </comment>
    <comment ref="J32" authorId="1">
      <text>
        <r>
          <rPr>
            <b/>
            <sz val="8"/>
            <rFont val="Tahoma"/>
            <family val="2"/>
          </rPr>
          <t>Konto
732 1141</t>
        </r>
      </text>
    </comment>
    <comment ref="B23" authorId="2">
      <text>
        <r>
          <rPr>
            <b/>
            <sz val="9"/>
            <rFont val="Tahoma"/>
            <family val="2"/>
          </rPr>
          <t>Preračunati po novom zakonu Uredba I,II,III i dopunu Uredbe III.</t>
        </r>
      </text>
    </comment>
    <comment ref="B22" authorId="2">
      <text>
        <r>
          <rPr>
            <b/>
            <sz val="9"/>
            <rFont val="Tahoma"/>
            <family val="2"/>
          </rPr>
          <t>Novi korisnici po novom zakonu.</t>
        </r>
      </text>
    </comment>
    <comment ref="J16" authorId="3">
      <text>
        <r>
          <rPr>
            <b/>
            <sz val="9"/>
            <rFont val="Tahoma"/>
            <family val="2"/>
          </rPr>
          <t>Ivana Bakula:</t>
        </r>
        <r>
          <rPr>
            <sz val="9"/>
            <rFont val="Tahoma"/>
            <family val="2"/>
          </rPr>
          <t xml:space="preserve">
+ 721 511- prihodi od pozitivnih tečajnih razlika
</t>
        </r>
      </text>
    </comment>
    <comment ref="D16" authorId="3">
      <text>
        <r>
          <rPr>
            <b/>
            <sz val="9"/>
            <rFont val="Tahoma"/>
            <family val="2"/>
          </rPr>
          <t>Ivana Bakula:</t>
        </r>
        <r>
          <rPr>
            <sz val="9"/>
            <rFont val="Tahoma"/>
            <family val="2"/>
          </rPr>
          <t xml:space="preserve">
+ 721 511- prihodi od pozitivnih tečajnih razlika
</t>
        </r>
      </text>
    </comment>
    <comment ref="D32" authorId="1">
      <text>
        <r>
          <rPr>
            <b/>
            <sz val="8"/>
            <rFont val="Tahoma"/>
            <family val="2"/>
          </rPr>
          <t>Konto
732 1141</t>
        </r>
      </text>
    </comment>
  </commentList>
</comments>
</file>

<file path=xl/comments9.xml><?xml version="1.0" encoding="utf-8"?>
<comments xmlns="http://schemas.openxmlformats.org/spreadsheetml/2006/main">
  <authors>
    <author>mivana</author>
  </authors>
  <commentList>
    <comment ref="H13" authorId="0">
      <text>
        <r>
          <rPr>
            <b/>
            <sz val="9"/>
            <rFont val="Tahoma"/>
            <family val="2"/>
          </rPr>
          <t>+ 613 123</t>
        </r>
      </text>
    </comment>
    <comment ref="C13" authorId="0">
      <text>
        <r>
          <rPr>
            <b/>
            <sz val="9"/>
            <rFont val="Tahoma"/>
            <family val="2"/>
          </rPr>
          <t>+ 613 123</t>
        </r>
      </text>
    </comment>
  </commentList>
</comments>
</file>

<file path=xl/sharedStrings.xml><?xml version="1.0" encoding="utf-8"?>
<sst xmlns="http://schemas.openxmlformats.org/spreadsheetml/2006/main" count="421" uniqueCount="328">
  <si>
    <t>A-PRIHODI</t>
  </si>
  <si>
    <t>Konto</t>
  </si>
  <si>
    <t>OPIS</t>
  </si>
  <si>
    <t>Prihodi od pružanja usluga</t>
  </si>
  <si>
    <t>Ukupno</t>
  </si>
  <si>
    <t>B - RASHODI</t>
  </si>
  <si>
    <t>Plaće i naknade
 uposlenih</t>
  </si>
  <si>
    <t>Dop. na teret uposl.</t>
  </si>
  <si>
    <t>611 211</t>
  </si>
  <si>
    <t>Nak. za prijevoz sa
 posla i na posao</t>
  </si>
  <si>
    <t>611 213</t>
  </si>
  <si>
    <t xml:space="preserve">Nak. trošk. smještaja 
dužnosnika  </t>
  </si>
  <si>
    <t>611 214</t>
  </si>
  <si>
    <t>Nak. za odvojeni život</t>
  </si>
  <si>
    <t>611 221</t>
  </si>
  <si>
    <t xml:space="preserve">Nak. za topli obrok </t>
  </si>
  <si>
    <t>611 223</t>
  </si>
  <si>
    <t>611 224</t>
  </si>
  <si>
    <t>Regres za god. odmor</t>
  </si>
  <si>
    <t>611 225</t>
  </si>
  <si>
    <t>Otpremnine zbog
 odlaska u mir.</t>
  </si>
  <si>
    <t>611 227</t>
  </si>
  <si>
    <t>Pomoć u sl. smrti ili teže invalidnosti</t>
  </si>
  <si>
    <t>611 229</t>
  </si>
  <si>
    <t>613 113</t>
  </si>
  <si>
    <t>613 114</t>
  </si>
  <si>
    <t>613 124</t>
  </si>
  <si>
    <t>613 125</t>
  </si>
  <si>
    <t>Tr. dnevnica u inoz.</t>
  </si>
  <si>
    <t>613 191</t>
  </si>
  <si>
    <t>613 211</t>
  </si>
  <si>
    <t>Izdaci za el. energiju</t>
  </si>
  <si>
    <t>613 212</t>
  </si>
  <si>
    <t>Izdaci za centr. grijanje</t>
  </si>
  <si>
    <t>613 213</t>
  </si>
  <si>
    <t>Izdaci za lož ulje</t>
  </si>
  <si>
    <t>Izdaci za vodu i kanalizac.</t>
  </si>
  <si>
    <t>PTT troškovi za ispl. mir.</t>
  </si>
  <si>
    <t>Zakup telefonskog voda</t>
  </si>
  <si>
    <t>Izdaci za usluge 
održavanja čistoće</t>
  </si>
  <si>
    <t>Dop. za korištenje  
građ. zemljišta</t>
  </si>
  <si>
    <t>613 413</t>
  </si>
  <si>
    <t>Izdaci za obraz. kadrova</t>
  </si>
  <si>
    <t>613 481</t>
  </si>
  <si>
    <t>613 484</t>
  </si>
  <si>
    <t>Materijal za čišćenje</t>
  </si>
  <si>
    <t>613 513</t>
  </si>
  <si>
    <t>Motorno ulje</t>
  </si>
  <si>
    <t>613 521</t>
  </si>
  <si>
    <t>Usluge premještaja i selidbe</t>
  </si>
  <si>
    <t>613 522</t>
  </si>
  <si>
    <t>Prijevoz robe
 ( zračni, cestovni i željezn.)</t>
  </si>
  <si>
    <t>613 523</t>
  </si>
  <si>
    <t>Registracija motornih vozila</t>
  </si>
  <si>
    <t>613 611</t>
  </si>
  <si>
    <t>613 711</t>
  </si>
  <si>
    <t xml:space="preserve">Mater. za opravku i
 održavanje zgrada </t>
  </si>
  <si>
    <t>613 712</t>
  </si>
  <si>
    <t xml:space="preserve">Mater. za opravku i
 održavanje opreme </t>
  </si>
  <si>
    <t>613 713</t>
  </si>
  <si>
    <t>Mater. za opravku 
i održavanje vozila</t>
  </si>
  <si>
    <t>613 721</t>
  </si>
  <si>
    <t>613 722</t>
  </si>
  <si>
    <t>613 723</t>
  </si>
  <si>
    <t>Usluge opravke i
 održavanja vozila</t>
  </si>
  <si>
    <t>613 811</t>
  </si>
  <si>
    <t>Osiguranje imovine</t>
  </si>
  <si>
    <t>613 813</t>
  </si>
  <si>
    <t>Osiguranje vozila</t>
  </si>
  <si>
    <t>613 814</t>
  </si>
  <si>
    <t xml:space="preserve">Ostale. premije osigur. </t>
  </si>
  <si>
    <t>Izdaci za fizičko 
osigur. objekata</t>
  </si>
  <si>
    <t>613 821</t>
  </si>
  <si>
    <t>Izdaci bank. usluga</t>
  </si>
  <si>
    <t>Izdaci za konverziju</t>
  </si>
  <si>
    <t>613 831</t>
  </si>
  <si>
    <t>613 913</t>
  </si>
  <si>
    <t>Usluge jav. inf. i odn. 
 sa javnošću</t>
  </si>
  <si>
    <t>613 914</t>
  </si>
  <si>
    <t>Usl. reprezentacije</t>
  </si>
  <si>
    <t>613 934</t>
  </si>
  <si>
    <t>613 991</t>
  </si>
  <si>
    <t>Ost.  nespomenute 
usluge i davanja</t>
  </si>
  <si>
    <t>614 211</t>
  </si>
  <si>
    <t>614 2111</t>
  </si>
  <si>
    <t>614 212</t>
  </si>
  <si>
    <t xml:space="preserve">Dopr. za zdrav. osig.  </t>
  </si>
  <si>
    <t>614 239</t>
  </si>
  <si>
    <t>614 311</t>
  </si>
  <si>
    <t>Grantovi neprifitnim org.
(pomoć po odl. UO)</t>
  </si>
  <si>
    <t>I</t>
  </si>
  <si>
    <t>Uk u p n o 
(611+612+ 613+ 614)</t>
  </si>
  <si>
    <t>Građevinsko zemljište i
 troškovi po nalazu tehničke
 komisije za prijem poslovne
 zgrade u Sarajevu, Ulica
 Ložionička broj 2.</t>
  </si>
  <si>
    <t>Izdaci za nabavku
 stalnih sredstava</t>
  </si>
  <si>
    <t>II</t>
  </si>
  <si>
    <t>Višak rashoda</t>
  </si>
  <si>
    <t>Pl. i nak.upos.
( 611 111 do 611 241)</t>
  </si>
  <si>
    <t>Prihodi od refundacije po 
međunarodnim ugovorima</t>
  </si>
  <si>
    <t>Nak. učenicima,
  stud.i priprav.</t>
  </si>
  <si>
    <t>Izdaci za usluge odvoza smeća</t>
  </si>
  <si>
    <t>712 000</t>
  </si>
  <si>
    <t>721 211</t>
  </si>
  <si>
    <t>722 000</t>
  </si>
  <si>
    <t>821 000</t>
  </si>
  <si>
    <t xml:space="preserve">Višak prihoda </t>
  </si>
  <si>
    <t>Primici od prodaje stalnih sredstava</t>
  </si>
  <si>
    <t>613 975</t>
  </si>
  <si>
    <t>613 976</t>
  </si>
  <si>
    <t>Opća vodna naknada</t>
  </si>
  <si>
    <t>Ostali izdaci za druge samostalne djelatnosti</t>
  </si>
  <si>
    <t>613 321</t>
  </si>
  <si>
    <t>613 323</t>
  </si>
  <si>
    <t>613 324</t>
  </si>
  <si>
    <t>613 326</t>
  </si>
  <si>
    <t>Doprinos na plaće</t>
  </si>
  <si>
    <t>721 2393</t>
  </si>
  <si>
    <t>732 141</t>
  </si>
  <si>
    <t>732 143</t>
  </si>
  <si>
    <t>732 142</t>
  </si>
  <si>
    <t>732 144</t>
  </si>
  <si>
    <t>732 145</t>
  </si>
  <si>
    <t>732 146</t>
  </si>
  <si>
    <t>613 3141</t>
  </si>
  <si>
    <t>613 3122</t>
  </si>
  <si>
    <t>613 995</t>
  </si>
  <si>
    <t>613 8213</t>
  </si>
  <si>
    <t>613 993</t>
  </si>
  <si>
    <t>613 9931</t>
  </si>
  <si>
    <t xml:space="preserve">613 115 </t>
  </si>
  <si>
    <t>Zakup poslovnog prostora</t>
  </si>
  <si>
    <t xml:space="preserve">   61111
 </t>
  </si>
  <si>
    <t>Dop. na teret 
poslodavca   
(612 111 i 612 2191)</t>
  </si>
  <si>
    <t>Ostale naknade
 putnih i dr. troškova</t>
  </si>
  <si>
    <t>Izdaci za mat. usluge
 (613111 do 613995)</t>
  </si>
  <si>
    <t>Isplata nakn. za TO</t>
  </si>
  <si>
    <t>Tekući grantovi                                            (614 211 do 614 311)</t>
  </si>
  <si>
    <t>Ostala mat. davanja (pomoć u slučaju ostalih bolesti)</t>
  </si>
  <si>
    <t>613 9932</t>
  </si>
  <si>
    <t>Primljeni grantovi od ostalih razina vlasti</t>
  </si>
  <si>
    <t>611 2291</t>
  </si>
  <si>
    <t>Ostala dodatna primanja (otpremnine prema programu racionalizacije)</t>
  </si>
  <si>
    <t>613 311</t>
  </si>
  <si>
    <t>613 312</t>
  </si>
  <si>
    <t>613 313</t>
  </si>
  <si>
    <t>Izdaci za telefon i telefax</t>
  </si>
  <si>
    <t>Izdaci za Internet</t>
  </si>
  <si>
    <t>Izdaci za mobilni telefon</t>
  </si>
  <si>
    <t>Poštanske usluge</t>
  </si>
  <si>
    <t>613 314</t>
  </si>
  <si>
    <t xml:space="preserve">Tr. putov. vl. vozilom u zemlji  </t>
  </si>
  <si>
    <t xml:space="preserve">Tr. dnevnica u zemlji </t>
  </si>
  <si>
    <t>Tr. smještaja za sl. put u zemlji</t>
  </si>
  <si>
    <t>Tr. smještaja za sl. put u inoz.</t>
  </si>
  <si>
    <t>Ukupni granovi</t>
  </si>
  <si>
    <t>73214</t>
  </si>
  <si>
    <t>Zakon o izmjenama i dopunama Zakona o potvrđivanju prava na prijevremenu starosnu mirovinu/penziju ostvarenu pod povoljnijim uvjetima</t>
  </si>
  <si>
    <t>%</t>
  </si>
  <si>
    <t>adminis. troš.</t>
  </si>
  <si>
    <t>mirov./penz.</t>
  </si>
  <si>
    <t>stalna sreds.</t>
  </si>
  <si>
    <t>Otplata duga Federacije BiH</t>
  </si>
  <si>
    <t>Pomoć po odluci N. Sarajevo</t>
  </si>
  <si>
    <t>614 3111</t>
  </si>
  <si>
    <t>732 1161</t>
  </si>
  <si>
    <t>732 1411</t>
  </si>
  <si>
    <t>614 2193</t>
  </si>
  <si>
    <t>721 122</t>
  </si>
  <si>
    <t>721 219</t>
  </si>
  <si>
    <t>721 2191</t>
  </si>
  <si>
    <t>721 2192</t>
  </si>
  <si>
    <t>721 2391</t>
  </si>
  <si>
    <t xml:space="preserve">721 2392    </t>
  </si>
  <si>
    <t>721 2394</t>
  </si>
  <si>
    <t>Prihodi od iznajmljivanja poslovnih prostora</t>
  </si>
  <si>
    <t>Ostali prihod od financiranja i nematerijalne imovine</t>
  </si>
  <si>
    <t>Ostali prihod od financiranja i nemat.imovine  - banke</t>
  </si>
  <si>
    <t>Ostali prihodi od imovine</t>
  </si>
  <si>
    <t>Prihodi od pretplata mirovina
 iz ranijih godina - regres</t>
  </si>
  <si>
    <t>Prihodi od povrata mirovina iz ranijih godina</t>
  </si>
  <si>
    <t xml:space="preserve">Tekuće potpore (grantovi) od FBiH (uredba o povolj.stjec.prava na starosnu mirovinu voj.osiguranika Uredba II. Sl.u FBiH 18/04, 27/04 </t>
  </si>
  <si>
    <t>Tekuće potpore (grantovi) od FBIH po Uredbi  o stjecanju prava na starosnu mir. pripadnika bivše voj. FBIH Uredba III, Sl 75/06,58/07 FBiH</t>
  </si>
  <si>
    <t xml:space="preserve">Tekuće potpore (grantovi) od FBIH po zakonu o pravima razvojačenih branitelja i članova njihovih obitelji Sl. U FBiH 61/06 </t>
  </si>
  <si>
    <t>Tekuće potpore i grantovi od FBIH( Zakon o MIO,"Sl.novine",broj:4/09 pokriće dijela mirovine temeljem priznatog posebnog staža, Članak 94.)</t>
  </si>
  <si>
    <t>Tekuće potpore i grantovi od FBIH( Zakon o MIO,"Sl.novine",broj:4/09 mirovine bivše JNA, Članak 139.)</t>
  </si>
  <si>
    <t>732 147</t>
  </si>
  <si>
    <t>732 148</t>
  </si>
  <si>
    <t xml:space="preserve"> Zakon o službi u vojsci FBiH</t>
  </si>
  <si>
    <t>Tekuće potpore (grantovi) od FBiH po Uredbi o povoljnijim uvjetima za stecanje prava na starosnu mirovinu/penziju vojnih osiguranika Vojske FBiH - Uredba I.</t>
  </si>
  <si>
    <t>Ukupni granovi od Federacije BiH</t>
  </si>
  <si>
    <t>613 112</t>
  </si>
  <si>
    <t>613 111</t>
  </si>
  <si>
    <t>Tr. prijevoza u
 zemlji javnim sredstvima</t>
  </si>
  <si>
    <t>Troškovi prijevoza u zemlji službenim sredstvima</t>
  </si>
  <si>
    <t>613 122</t>
  </si>
  <si>
    <t>Tr. prijevoza u inoz. jav. sredstvima</t>
  </si>
  <si>
    <t>613 121</t>
  </si>
  <si>
    <t>Tr. prijevoza u inoz. službenim sredstvima</t>
  </si>
  <si>
    <t>Izdaci za plin</t>
  </si>
  <si>
    <t>613 216</t>
  </si>
  <si>
    <t xml:space="preserve">613 327       </t>
  </si>
  <si>
    <t>613 329</t>
  </si>
  <si>
    <t xml:space="preserve">Usluge deratizacije </t>
  </si>
  <si>
    <t>Ostale kom. usluge</t>
  </si>
  <si>
    <t>613 412</t>
  </si>
  <si>
    <t xml:space="preserve"> 613 411</t>
  </si>
  <si>
    <t xml:space="preserve">Izdaci za obrasce i papir 
</t>
  </si>
  <si>
    <t>613 416</t>
  </si>
  <si>
    <t>Sitan inventar</t>
  </si>
  <si>
    <t>Uredski materijal</t>
  </si>
  <si>
    <t>Auto gume</t>
  </si>
  <si>
    <t>Izdaci za ostali administartivni materijal</t>
  </si>
  <si>
    <t>613 417</t>
  </si>
  <si>
    <t>613 418</t>
  </si>
  <si>
    <t>613 419</t>
  </si>
  <si>
    <t xml:space="preserve">Benzin </t>
  </si>
  <si>
    <t>Dizel</t>
  </si>
  <si>
    <t>613 512</t>
  </si>
  <si>
    <t xml:space="preserve">   613 511
 </t>
  </si>
  <si>
    <t>613 919</t>
  </si>
  <si>
    <t xml:space="preserve">613 916            </t>
  </si>
  <si>
    <t>Usluge objavljivanja tendera i oglasa</t>
  </si>
  <si>
    <t>Ostali izdaci za informiranje</t>
  </si>
  <si>
    <t>Usluge stručnog obrazovanja</t>
  </si>
  <si>
    <t xml:space="preserve">613 922                 </t>
  </si>
  <si>
    <t>613 923</t>
  </si>
  <si>
    <t>Izdaci za specijalizaciju i školovanje</t>
  </si>
  <si>
    <t>613 962</t>
  </si>
  <si>
    <t>613 961</t>
  </si>
  <si>
    <t xml:space="preserve">Zatezne kamate
</t>
  </si>
  <si>
    <t xml:space="preserve">Troškovi spora </t>
  </si>
  <si>
    <t>Troškovi pristojbi</t>
  </si>
  <si>
    <t>613 9834</t>
  </si>
  <si>
    <t>613 983</t>
  </si>
  <si>
    <t>Poseban porez na doh. od prirod. i dr. nesreća</t>
  </si>
  <si>
    <t>613 9832</t>
  </si>
  <si>
    <t>613 9837</t>
  </si>
  <si>
    <t>613 9862</t>
  </si>
  <si>
    <t>613 9872</t>
  </si>
  <si>
    <t>613 9882</t>
  </si>
  <si>
    <t xml:space="preserve">Dopr. za zdrav.osig. za mirov.koje se financiraju iz proračuna BiH </t>
  </si>
  <si>
    <t>613 9831</t>
  </si>
  <si>
    <t>613 9836</t>
  </si>
  <si>
    <t>613 9861</t>
  </si>
  <si>
    <t>613 9871</t>
  </si>
  <si>
    <t>613 9881</t>
  </si>
  <si>
    <t>Izdaci za nakn. skup.zastupnic.</t>
  </si>
  <si>
    <t>Pos. nakn. na doh. za zaštitu od prir. i dr. nesreća-skup.</t>
  </si>
  <si>
    <t>Opća vodna naknada - skup. zastupnic.</t>
  </si>
  <si>
    <t>Pos. nakn. na doh. za zašttitu od prir. i dr. nesreća-dr. s</t>
  </si>
  <si>
    <t>Opća vodna naknada - samostal. djel.</t>
  </si>
  <si>
    <t>Do MIO iz pr. od. dr. sam. dj. i pov. sam. ra. - samosta. djel.</t>
  </si>
  <si>
    <t>Porez na doh. od dr. sam. dj. i pov. sam. rada - samost. djel.</t>
  </si>
  <si>
    <t>Izdaci za komp. materijal</t>
  </si>
  <si>
    <t>Kompjutorske usluge</t>
  </si>
  <si>
    <t>613 974</t>
  </si>
  <si>
    <t>613 8214</t>
  </si>
  <si>
    <t>732 149</t>
  </si>
  <si>
    <t>Izdaci bank. usluga za isplatu ino. mir.</t>
  </si>
  <si>
    <t>613 9621</t>
  </si>
  <si>
    <t>Izdaci za rad komisija</t>
  </si>
  <si>
    <t>Do. Z.O. iz pr. od dr. sa dj. i pov. sam. ra. - skup. zastupnic.</t>
  </si>
  <si>
    <t>Do MIO iz pr. od. dr. sam. dj. i pov.sam. ra. - skup. zastupnic.</t>
  </si>
  <si>
    <t>Pomoć umirov./penzion. za 
liječenje preko udruga</t>
  </si>
  <si>
    <t>611 2211</t>
  </si>
  <si>
    <t>Nak. za topli obrok - pripravnici</t>
  </si>
  <si>
    <t>613 9830</t>
  </si>
  <si>
    <t>613 9835</t>
  </si>
  <si>
    <t>Opća vodna naknada - rad komisije</t>
  </si>
  <si>
    <t>Pos. nakn na doh. za zašt. od prir. i dr. nesr. - rad komisije</t>
  </si>
  <si>
    <t>613 9860</t>
  </si>
  <si>
    <t>613 9870</t>
  </si>
  <si>
    <t>613 9880</t>
  </si>
  <si>
    <t>613 9833</t>
  </si>
  <si>
    <t>Pos. nakn na doh. za zašt. od prir. i dr. nesr. - priprav.</t>
  </si>
  <si>
    <t>613 9838</t>
  </si>
  <si>
    <t>Opća vodna naknada - priprav.</t>
  </si>
  <si>
    <t>Porez na doh. od dr. sam. dj. i pov. sam rada - skup. zastupnic.</t>
  </si>
  <si>
    <t>Dopr. za zdrav. osig. za mirov.koje se financiraju iz proračuna Federacije</t>
  </si>
  <si>
    <t>Tekuće potpore (grantovi) od
 FBiH  (Zakon o pravima branitelja i članova njihovih obitelji) Sl.FBiH 34/04,56/05,70/07</t>
  </si>
  <si>
    <t>613 727</t>
  </si>
  <si>
    <t>Ostale usluge popravke i održavanja</t>
  </si>
  <si>
    <t>Izdaci za usluge instituta za medicinsko vještačenje</t>
  </si>
  <si>
    <t>Izdaci za usluge instituta za medicinsko vještačenje - inozem.</t>
  </si>
  <si>
    <t>Izdaci za usluge instituta za medicinsko vještačenje - refundacije</t>
  </si>
  <si>
    <t>Do. Z.o. iz pr. od dr. sa dj. i pov. sam. ra.-samosta. djel.</t>
  </si>
  <si>
    <t>Do.Z.o.iz pr.od dr.sa.dj. i pov.sam.ra. - rad komisije</t>
  </si>
  <si>
    <t>Do. MIO iz pr.od dr.sam.dj. i pov.sam.ra. - rad komisije</t>
  </si>
  <si>
    <t>Prihodi od kamata za depozite u banci</t>
  </si>
  <si>
    <t>732 1424</t>
  </si>
  <si>
    <t>732 1425</t>
  </si>
  <si>
    <t>Tekuće potpore ( grantovi) od FBiH ( Zakon o prijevremenom povoljnijem umirovljenju/  penzionisanju branitelja domovinskog/obrambeno oslobodilačkog rata ("Sl. Novine F BiH br. 41/13") - Članak 3</t>
  </si>
  <si>
    <t>Tekuće potpore ( grantovi) od FBiH ( Zakon o prijevremenom povoljnijem umirovljenju/  penzionisanju branitelja domovinskog/obrambeno oslobodilačkog rata ("Sl. Novine F BiH br. 41/13") - Članak.4</t>
  </si>
  <si>
    <t xml:space="preserve">Ukupni prihodi </t>
  </si>
  <si>
    <t>Por.na doh. od dr.sam.dj. I pov.sam.rada - rad komisije</t>
  </si>
  <si>
    <t>Ostvarenje 2013</t>
  </si>
  <si>
    <t>Plan 2014</t>
  </si>
  <si>
    <t xml:space="preserve"> Ostvarenje 2013</t>
  </si>
  <si>
    <t>Zakon o prijevremenom povoljnijem umirovljenju/penzionisanju branitelja domovinskog/obrambeno oslobodilačkog rata ("Sl. Novine F BiH br.41/13")</t>
  </si>
  <si>
    <t>Doprinos za mirovinsko/penzijsko i
 invalidsko osiguranje</t>
  </si>
  <si>
    <t>Ukupni primici</t>
  </si>
  <si>
    <t>Usluge opravke i 
održavanje opreme</t>
  </si>
  <si>
    <t>Usluge opravke i 
održavanje zgrada</t>
  </si>
  <si>
    <t>Izdaci za negativnu tečajnu razliku</t>
  </si>
  <si>
    <t>Ukupni prihodi i primici</t>
  </si>
  <si>
    <t>Ukupni rashodi i izdaci</t>
  </si>
  <si>
    <t>613 6111</t>
  </si>
  <si>
    <t>Unajmljivanje komp.opreme-printera</t>
  </si>
  <si>
    <t>Ostali grantovi pojed. (po. odl. UO)</t>
  </si>
  <si>
    <t>Isplata mirovina/penzija</t>
  </si>
  <si>
    <t>Isplata mirovina/penzija
koje se financiraju iz proračuna Federacije</t>
  </si>
  <si>
    <t xml:space="preserve">Isplata mirovina/penzija koje se financiraju iz proračuna BiH </t>
  </si>
  <si>
    <t>Odluka o sufinanciranju najnižih mirovina/penzija ostvarenih pod povoljnijim uvjetima čiji je iznos manji od najniže mirovine/penzije po Zakonu FZ MIO/PIO Federacije BiH ("Sl. Novine FBiH Br.2/11)</t>
  </si>
  <si>
    <t>Ostali prihod od financiranja i nemat. Imovine - zav. za</t>
  </si>
  <si>
    <t>Ostvarenje              I.- VI.2014</t>
  </si>
  <si>
    <t>Ostvarenje            I-VII/2014</t>
  </si>
  <si>
    <t>Rebalans plana 2014</t>
  </si>
  <si>
    <t>Ostvarenje I-VI/           Plan 2014</t>
  </si>
  <si>
    <t>Plan 2015</t>
  </si>
  <si>
    <t>Rashodi 2015</t>
  </si>
  <si>
    <t>Strktura plana 2015</t>
  </si>
  <si>
    <t>613 123</t>
  </si>
  <si>
    <t>Putovanje, osobna vozila u inozemstvu</t>
  </si>
  <si>
    <t>613 915</t>
  </si>
  <si>
    <t>Ostale stručne usluge</t>
  </si>
  <si>
    <t>Izdaci za odjeću,uniformu i platno</t>
  </si>
  <si>
    <t>FEDERALNI ZAVOD ZA MIROVINSKO/PENZIJSKO I INVALIDSKO OSIGURANJE</t>
  </si>
  <si>
    <t>8(7/6)</t>
  </si>
  <si>
    <t>Plan 2015/             Reb. plana 2014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</si>
</sst>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"/>
    <numFmt numFmtId="173" formatCode="#,##0.0000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#,##0.0000000000"/>
    <numFmt numFmtId="178" formatCode="#,##0.0"/>
    <numFmt numFmtId="179" formatCode="#,##0.00000000000000000000000"/>
    <numFmt numFmtId="180" formatCode="[$-41A]d\.\ mmmm\ yyyy\."/>
    <numFmt numFmtId="181" formatCode="0.000"/>
    <numFmt numFmtId="182" formatCode="0.00000"/>
    <numFmt numFmtId="183" formatCode="0.000000"/>
    <numFmt numFmtId="184" formatCode="0.0000000"/>
    <numFmt numFmtId="185" formatCode="#,##0.000"/>
    <numFmt numFmtId="186" formatCode="0.0"/>
    <numFmt numFmtId="187" formatCode="0.000000000"/>
    <numFmt numFmtId="188" formatCode="0.00000000"/>
    <numFmt numFmtId="189" formatCode="[$-101A]d\.\ mmmm\ yyyy\."/>
  </numFmts>
  <fonts count="6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3" tint="-0.2499700039625167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2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0" fillId="34" borderId="16" xfId="0" applyNumberFormat="1" applyFill="1" applyBorder="1" applyAlignment="1">
      <alignment horizontal="right" vertical="center"/>
    </xf>
    <xf numFmtId="3" fontId="0" fillId="34" borderId="11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34" borderId="14" xfId="0" applyNumberFormat="1" applyFill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 vertical="center"/>
    </xf>
    <xf numFmtId="3" fontId="0" fillId="34" borderId="31" xfId="0" applyNumberFormat="1" applyFill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4" borderId="14" xfId="0" applyNumberFormat="1" applyFont="1" applyFill="1" applyBorder="1" applyAlignment="1">
      <alignment horizontal="right" vertical="center"/>
    </xf>
    <xf numFmtId="3" fontId="0" fillId="4" borderId="13" xfId="0" applyNumberFormat="1" applyFont="1" applyFill="1" applyBorder="1" applyAlignment="1">
      <alignment horizontal="right" vertical="center"/>
    </xf>
    <xf numFmtId="3" fontId="0" fillId="4" borderId="11" xfId="0" applyNumberForma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34" borderId="13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0" fillId="35" borderId="11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2" fillId="37" borderId="18" xfId="0" applyNumberFormat="1" applyFont="1" applyFill="1" applyBorder="1" applyAlignment="1">
      <alignment horizontal="center" vertical="center"/>
    </xf>
    <xf numFmtId="49" fontId="2" fillId="37" borderId="28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3" fontId="0" fillId="39" borderId="14" xfId="0" applyNumberForma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2" fillId="40" borderId="21" xfId="0" applyNumberFormat="1" applyFont="1" applyFill="1" applyBorder="1" applyAlignment="1">
      <alignment horizontal="center" vertical="center"/>
    </xf>
    <xf numFmtId="4" fontId="4" fillId="36" borderId="14" xfId="0" applyNumberFormat="1" applyFont="1" applyFill="1" applyBorder="1" applyAlignment="1">
      <alignment horizontal="right" vertical="center"/>
    </xf>
    <xf numFmtId="4" fontId="4" fillId="36" borderId="23" xfId="0" applyNumberFormat="1" applyFont="1" applyFill="1" applyBorder="1" applyAlignment="1">
      <alignment horizontal="right" vertical="center"/>
    </xf>
    <xf numFmtId="0" fontId="1" fillId="41" borderId="18" xfId="0" applyFont="1" applyFill="1" applyBorder="1" applyAlignment="1">
      <alignment horizontal="center" vertical="center"/>
    </xf>
    <xf numFmtId="3" fontId="4" fillId="38" borderId="13" xfId="0" applyNumberFormat="1" applyFont="1" applyFill="1" applyBorder="1" applyAlignment="1">
      <alignment horizontal="right" vertical="center"/>
    </xf>
    <xf numFmtId="4" fontId="4" fillId="38" borderId="13" xfId="0" applyNumberFormat="1" applyFont="1" applyFill="1" applyBorder="1" applyAlignment="1">
      <alignment horizontal="right" vertical="center"/>
    </xf>
    <xf numFmtId="4" fontId="4" fillId="38" borderId="27" xfId="0" applyNumberFormat="1" applyFont="1" applyFill="1" applyBorder="1" applyAlignment="1">
      <alignment horizontal="right" vertical="center"/>
    </xf>
    <xf numFmtId="0" fontId="1" fillId="38" borderId="21" xfId="0" applyFont="1" applyFill="1" applyBorder="1" applyAlignment="1">
      <alignment horizontal="center" vertical="center"/>
    </xf>
    <xf numFmtId="3" fontId="4" fillId="38" borderId="14" xfId="0" applyNumberFormat="1" applyFont="1" applyFill="1" applyBorder="1" applyAlignment="1">
      <alignment horizontal="right" vertical="center"/>
    </xf>
    <xf numFmtId="3" fontId="4" fillId="42" borderId="17" xfId="0" applyNumberFormat="1" applyFont="1" applyFill="1" applyBorder="1" applyAlignment="1">
      <alignment horizontal="center" vertical="center"/>
    </xf>
    <xf numFmtId="3" fontId="4" fillId="42" borderId="1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5" fillId="38" borderId="40" xfId="0" applyFont="1" applyFill="1" applyBorder="1" applyAlignment="1">
      <alignment horizontal="center" vertical="center"/>
    </xf>
    <xf numFmtId="3" fontId="0" fillId="35" borderId="13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0" fontId="1" fillId="42" borderId="21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/>
    </xf>
    <xf numFmtId="3" fontId="4" fillId="42" borderId="14" xfId="0" applyNumberFormat="1" applyFont="1" applyFill="1" applyBorder="1" applyAlignment="1">
      <alignment horizontal="right" vertical="center"/>
    </xf>
    <xf numFmtId="3" fontId="4" fillId="42" borderId="14" xfId="0" applyNumberFormat="1" applyFont="1" applyFill="1" applyBorder="1" applyAlignment="1">
      <alignment horizontal="right" vertical="center"/>
    </xf>
    <xf numFmtId="4" fontId="4" fillId="42" borderId="23" xfId="0" applyNumberFormat="1" applyFont="1" applyFill="1" applyBorder="1" applyAlignment="1">
      <alignment horizontal="right" vertical="center"/>
    </xf>
    <xf numFmtId="4" fontId="0" fillId="32" borderId="27" xfId="0" applyNumberFormat="1" applyFont="1" applyFill="1" applyBorder="1" applyAlignment="1">
      <alignment horizontal="right" vertical="center"/>
    </xf>
    <xf numFmtId="4" fontId="0" fillId="32" borderId="2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3" fontId="58" fillId="0" borderId="11" xfId="0" applyNumberFormat="1" applyFont="1" applyBorder="1" applyAlignment="1">
      <alignment horizontal="right" vertical="center"/>
    </xf>
    <xf numFmtId="0" fontId="1" fillId="42" borderId="20" xfId="0" applyFont="1" applyFill="1" applyBorder="1" applyAlignment="1">
      <alignment horizontal="center" vertical="center"/>
    </xf>
    <xf numFmtId="4" fontId="4" fillId="42" borderId="17" xfId="0" applyNumberFormat="1" applyFont="1" applyFill="1" applyBorder="1" applyAlignment="1">
      <alignment horizontal="right" vertical="center"/>
    </xf>
    <xf numFmtId="4" fontId="4" fillId="42" borderId="14" xfId="0" applyNumberFormat="1" applyFont="1" applyFill="1" applyBorder="1" applyAlignment="1">
      <alignment horizontal="right" vertical="center"/>
    </xf>
    <xf numFmtId="3" fontId="12" fillId="35" borderId="41" xfId="0" applyNumberFormat="1" applyFont="1" applyFill="1" applyBorder="1" applyAlignment="1">
      <alignment horizontal="right" vertical="center"/>
    </xf>
    <xf numFmtId="4" fontId="4" fillId="38" borderId="23" xfId="0" applyNumberFormat="1" applyFont="1" applyFill="1" applyBorder="1" applyAlignment="1">
      <alignment horizontal="right" vertical="center"/>
    </xf>
    <xf numFmtId="4" fontId="4" fillId="42" borderId="24" xfId="0" applyNumberFormat="1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3" fontId="59" fillId="34" borderId="13" xfId="0" applyNumberFormat="1" applyFont="1" applyFill="1" applyBorder="1" applyAlignment="1">
      <alignment horizontal="right" vertical="center"/>
    </xf>
    <xf numFmtId="3" fontId="59" fillId="34" borderId="11" xfId="0" applyNumberFormat="1" applyFont="1" applyFill="1" applyBorder="1" applyAlignment="1">
      <alignment horizontal="right" vertical="center"/>
    </xf>
    <xf numFmtId="3" fontId="59" fillId="34" borderId="15" xfId="0" applyNumberFormat="1" applyFont="1" applyFill="1" applyBorder="1" applyAlignment="1">
      <alignment horizontal="right" vertical="center"/>
    </xf>
    <xf numFmtId="3" fontId="59" fillId="34" borderId="17" xfId="0" applyNumberFormat="1" applyFont="1" applyFill="1" applyBorder="1" applyAlignment="1">
      <alignment horizontal="right" vertical="center"/>
    </xf>
    <xf numFmtId="3" fontId="60" fillId="34" borderId="13" xfId="0" applyNumberFormat="1" applyFont="1" applyFill="1" applyBorder="1" applyAlignment="1">
      <alignment horizontal="right" vertical="center"/>
    </xf>
    <xf numFmtId="3" fontId="60" fillId="34" borderId="14" xfId="0" applyNumberFormat="1" applyFont="1" applyFill="1" applyBorder="1" applyAlignment="1">
      <alignment horizontal="right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0" fontId="5" fillId="38" borderId="4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32" borderId="23" xfId="0" applyNumberFormat="1" applyFont="1" applyFill="1" applyBorder="1" applyAlignment="1">
      <alignment horizontal="right" vertical="center"/>
    </xf>
    <xf numFmtId="4" fontId="4" fillId="38" borderId="14" xfId="0" applyNumberFormat="1" applyFont="1" applyFill="1" applyBorder="1" applyAlignment="1">
      <alignment horizontal="right" vertical="center"/>
    </xf>
    <xf numFmtId="4" fontId="4" fillId="32" borderId="25" xfId="0" applyNumberFormat="1" applyFont="1" applyFill="1" applyBorder="1" applyAlignment="1">
      <alignment horizontal="right" vertical="center"/>
    </xf>
    <xf numFmtId="0" fontId="1" fillId="38" borderId="44" xfId="0" applyFont="1" applyFill="1" applyBorder="1" applyAlignment="1">
      <alignment horizontal="center" vertical="center"/>
    </xf>
    <xf numFmtId="0" fontId="5" fillId="38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3" fontId="4" fillId="36" borderId="37" xfId="0" applyNumberFormat="1" applyFont="1" applyFill="1" applyBorder="1" applyAlignment="1">
      <alignment horizontal="right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3" fontId="0" fillId="0" borderId="41" xfId="0" applyNumberForma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" fillId="40" borderId="36" xfId="0" applyFont="1" applyFill="1" applyBorder="1" applyAlignment="1">
      <alignment horizontal="center" vertical="center"/>
    </xf>
    <xf numFmtId="4" fontId="4" fillId="36" borderId="37" xfId="0" applyNumberFormat="1" applyFont="1" applyFill="1" applyBorder="1" applyAlignment="1">
      <alignment horizontal="right" vertical="center"/>
    </xf>
    <xf numFmtId="4" fontId="4" fillId="36" borderId="27" xfId="0" applyNumberFormat="1" applyFont="1" applyFill="1" applyBorder="1" applyAlignment="1">
      <alignment horizontal="right" vertical="center"/>
    </xf>
    <xf numFmtId="3" fontId="12" fillId="43" borderId="41" xfId="0" applyNumberFormat="1" applyFont="1" applyFill="1" applyBorder="1" applyAlignment="1">
      <alignment horizontal="right" vertical="center"/>
    </xf>
    <xf numFmtId="3" fontId="0" fillId="43" borderId="13" xfId="0" applyNumberFormat="1" applyFill="1" applyBorder="1" applyAlignment="1">
      <alignment horizontal="right" vertical="center"/>
    </xf>
    <xf numFmtId="3" fontId="0" fillId="43" borderId="13" xfId="0" applyNumberFormat="1" applyFont="1" applyFill="1" applyBorder="1" applyAlignment="1">
      <alignment horizontal="right" vertical="center"/>
    </xf>
    <xf numFmtId="3" fontId="0" fillId="43" borderId="11" xfId="0" applyNumberFormat="1" applyFill="1" applyBorder="1" applyAlignment="1">
      <alignment horizontal="right" vertical="center"/>
    </xf>
    <xf numFmtId="3" fontId="0" fillId="43" borderId="14" xfId="0" applyNumberFormat="1" applyFill="1" applyBorder="1" applyAlignment="1">
      <alignment horizontal="right" vertical="center"/>
    </xf>
    <xf numFmtId="3" fontId="4" fillId="43" borderId="11" xfId="0" applyNumberFormat="1" applyFont="1" applyFill="1" applyBorder="1" applyAlignment="1">
      <alignment horizontal="right" vertical="center"/>
    </xf>
    <xf numFmtId="3" fontId="0" fillId="35" borderId="14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35" borderId="11" xfId="0" applyNumberFormat="1" applyFill="1" applyBorder="1" applyAlignment="1">
      <alignment horizontal="right" vertical="center"/>
    </xf>
    <xf numFmtId="49" fontId="2" fillId="37" borderId="33" xfId="0" applyNumberFormat="1" applyFont="1" applyFill="1" applyBorder="1" applyAlignment="1">
      <alignment horizontal="center" vertical="center"/>
    </xf>
    <xf numFmtId="3" fontId="0" fillId="0" borderId="34" xfId="0" applyNumberForma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3" fontId="0" fillId="43" borderId="34" xfId="0" applyNumberFormat="1" applyFill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" fontId="0" fillId="32" borderId="35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44" borderId="13" xfId="0" applyNumberFormat="1" applyFont="1" applyFill="1" applyBorder="1" applyAlignment="1">
      <alignment horizontal="right" vertical="center"/>
    </xf>
    <xf numFmtId="3" fontId="0" fillId="44" borderId="3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3" borderId="51" xfId="0" applyNumberFormat="1" applyFill="1" applyBorder="1" applyAlignment="1">
      <alignment horizontal="right" vertical="center"/>
    </xf>
    <xf numFmtId="3" fontId="0" fillId="43" borderId="52" xfId="0" applyNumberFormat="1" applyFill="1" applyBorder="1" applyAlignment="1">
      <alignment horizontal="right" vertical="center"/>
    </xf>
    <xf numFmtId="3" fontId="0" fillId="43" borderId="17" xfId="0" applyNumberFormat="1" applyFill="1" applyBorder="1" applyAlignment="1">
      <alignment horizontal="right" vertical="center"/>
    </xf>
    <xf numFmtId="0" fontId="1" fillId="36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3" fillId="35" borderId="55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11" fillId="42" borderId="17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5" fillId="38" borderId="40" xfId="0" applyFont="1" applyFill="1" applyBorder="1" applyAlignment="1">
      <alignment horizontal="center" vertical="center"/>
    </xf>
    <xf numFmtId="0" fontId="5" fillId="38" borderId="60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38" borderId="56" xfId="0" applyFont="1" applyFill="1" applyBorder="1" applyAlignment="1">
      <alignment horizontal="center" vertical="center"/>
    </xf>
    <xf numFmtId="0" fontId="1" fillId="38" borderId="57" xfId="0" applyFont="1" applyFill="1" applyBorder="1" applyAlignment="1">
      <alignment horizontal="center" vertical="center"/>
    </xf>
    <xf numFmtId="4" fontId="0" fillId="32" borderId="61" xfId="0" applyNumberFormat="1" applyFont="1" applyFill="1" applyBorder="1" applyAlignment="1">
      <alignment horizontal="right" vertical="center"/>
    </xf>
    <xf numFmtId="4" fontId="0" fillId="32" borderId="62" xfId="0" applyNumberFormat="1" applyFont="1" applyFill="1" applyBorder="1" applyAlignment="1">
      <alignment horizontal="right" vertical="center"/>
    </xf>
    <xf numFmtId="4" fontId="0" fillId="32" borderId="24" xfId="0" applyNumberFormat="1" applyFont="1" applyFill="1" applyBorder="1" applyAlignment="1">
      <alignment horizontal="right" vertical="center"/>
    </xf>
    <xf numFmtId="0" fontId="1" fillId="36" borderId="40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3" fontId="0" fillId="44" borderId="51" xfId="0" applyNumberFormat="1" applyFont="1" applyFill="1" applyBorder="1" applyAlignment="1">
      <alignment horizontal="right" vertical="center"/>
    </xf>
    <xf numFmtId="3" fontId="0" fillId="44" borderId="52" xfId="0" applyNumberFormat="1" applyFont="1" applyFill="1" applyBorder="1" applyAlignment="1">
      <alignment horizontal="right" vertical="center"/>
    </xf>
    <xf numFmtId="3" fontId="0" fillId="44" borderId="17" xfId="0" applyNumberFormat="1" applyFont="1" applyFill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H5" sqref="H5"/>
    </sheetView>
  </sheetViews>
  <sheetFormatPr defaultColWidth="9.140625" defaultRowHeight="12.75"/>
  <cols>
    <col min="1" max="1" width="10.28125" style="0" customWidth="1"/>
    <col min="2" max="2" width="31.57421875" style="0" customWidth="1"/>
    <col min="3" max="3" width="12.421875" style="0" customWidth="1"/>
    <col min="4" max="4" width="11.28125" style="0" hidden="1" customWidth="1"/>
    <col min="5" max="5" width="14.140625" style="0" customWidth="1"/>
    <col min="6" max="6" width="12.57421875" style="0" customWidth="1"/>
    <col min="7" max="8" width="13.8515625" style="0" customWidth="1"/>
    <col min="9" max="9" width="11.421875" style="0" customWidth="1"/>
    <col min="10" max="10" width="10.57421875" style="0" customWidth="1"/>
  </cols>
  <sheetData>
    <row r="1" ht="12.75" customHeight="1" thickBot="1">
      <c r="J1" s="194">
        <v>8</v>
      </c>
    </row>
    <row r="2" spans="1:10" ht="42" customHeight="1">
      <c r="A2" s="162" t="s">
        <v>1</v>
      </c>
      <c r="B2" s="170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2" customFormat="1" ht="12.75" customHeight="1" thickBot="1">
      <c r="A3" s="166">
        <v>1</v>
      </c>
      <c r="B3" s="254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</row>
    <row r="4" spans="1:10" ht="24.75" customHeight="1" thickTop="1">
      <c r="A4" s="38" t="s">
        <v>83</v>
      </c>
      <c r="B4" s="32" t="s">
        <v>308</v>
      </c>
      <c r="C4" s="132">
        <f>1420955222.43+0+12524539.88+8976578.19+11750925.72+2959454.36+1453104.15+1402178.88+1717848.18+13461539.8</f>
        <v>1475201391.5900004</v>
      </c>
      <c r="D4" s="132">
        <v>775860703.73</v>
      </c>
      <c r="E4" s="28">
        <f>872636166.97+0+7876277.11+0+0+0+850041.69+0+6226150.1+18707125.64</f>
        <v>906295761.5100001</v>
      </c>
      <c r="F4" s="28">
        <v>1517236902</v>
      </c>
      <c r="G4" s="28">
        <v>1574920363</v>
      </c>
      <c r="H4" s="124">
        <f>(1546041399+57283118.49)-15179638</f>
        <v>1588144879.49</v>
      </c>
      <c r="I4" s="59">
        <f>H4/G4*100</f>
        <v>100.83969429824432</v>
      </c>
      <c r="J4" s="57">
        <f>H4/rashodi!$H$7</f>
        <v>0.8512565378130832</v>
      </c>
    </row>
    <row r="5" spans="1:10" ht="33" customHeight="1">
      <c r="A5" s="38" t="s">
        <v>83</v>
      </c>
      <c r="B5" s="23" t="s">
        <v>309</v>
      </c>
      <c r="C5" s="132">
        <f>9045997.94+11831351.7+29161168.94+11676100.61+4804276.92+94004476.1+2957891.09+1453104.22+1401870.22+5400418.94+1717546.66+14877440.62</f>
        <v>188331643.95999998</v>
      </c>
      <c r="D5" s="132">
        <v>103194876.44000001</v>
      </c>
      <c r="E5" s="28">
        <f>0+0+15669071.29+7237696.02+2826833.05+61108710.27+0+849707.84+0+4041725.01+8136188.13+20717817.67</f>
        <v>120587749.28</v>
      </c>
      <c r="F5" s="28">
        <v>194683336</v>
      </c>
      <c r="G5" s="26">
        <v>207664901</v>
      </c>
      <c r="H5" s="124">
        <f>215803070.98-6193534</f>
        <v>209609536.98</v>
      </c>
      <c r="I5" s="59">
        <f aca="true" t="shared" si="0" ref="I5:I13">H5/G5*100</f>
        <v>100.9364297821325</v>
      </c>
      <c r="J5" s="57">
        <f>H5/rashodi!$H$7</f>
        <v>0.11235214812360055</v>
      </c>
    </row>
    <row r="6" spans="1:10" ht="27.75" customHeight="1">
      <c r="A6" s="38" t="s">
        <v>83</v>
      </c>
      <c r="B6" s="23" t="s">
        <v>310</v>
      </c>
      <c r="C6" s="132">
        <v>60826.37</v>
      </c>
      <c r="D6" s="132">
        <v>0</v>
      </c>
      <c r="E6" s="28">
        <v>0</v>
      </c>
      <c r="F6" s="28"/>
      <c r="G6" s="26">
        <v>0</v>
      </c>
      <c r="H6" s="124">
        <v>0</v>
      </c>
      <c r="I6" s="59" t="e">
        <f t="shared" si="0"/>
        <v>#DIV/0!</v>
      </c>
      <c r="J6" s="57">
        <f>H6/rashodi!$H$7</f>
        <v>0</v>
      </c>
    </row>
    <row r="7" spans="1:10" ht="24.75" customHeight="1">
      <c r="A7" s="17" t="s">
        <v>84</v>
      </c>
      <c r="B7" s="4" t="s">
        <v>134</v>
      </c>
      <c r="C7" s="133">
        <v>2121339.31</v>
      </c>
      <c r="D7" s="132">
        <v>1103298.7</v>
      </c>
      <c r="E7" s="28">
        <v>1289977.63</v>
      </c>
      <c r="F7" s="26">
        <v>2206727</v>
      </c>
      <c r="G7" s="26">
        <v>2224008</v>
      </c>
      <c r="H7" s="124">
        <v>2281567</v>
      </c>
      <c r="I7" s="59">
        <f t="shared" si="0"/>
        <v>102.588075222751</v>
      </c>
      <c r="J7" s="57">
        <f>H7/rashodi!$H$7</f>
        <v>0.0012229355459259358</v>
      </c>
    </row>
    <row r="8" spans="1:10" ht="23.25" customHeight="1">
      <c r="A8" s="17" t="s">
        <v>85</v>
      </c>
      <c r="B8" s="6" t="s">
        <v>86</v>
      </c>
      <c r="C8" s="133">
        <f>19515736.6-C9-C10</f>
        <v>17255026.956040002</v>
      </c>
      <c r="D8" s="132">
        <v>9040157.58272</v>
      </c>
      <c r="E8" s="28">
        <f>12011069.82-E9-E10</f>
        <v>10564016.82864</v>
      </c>
      <c r="F8" s="26">
        <v>18206842</v>
      </c>
      <c r="G8" s="26">
        <v>18899044</v>
      </c>
      <c r="H8" s="124">
        <f>18552497+687397.52</f>
        <v>19239894.52</v>
      </c>
      <c r="I8" s="59">
        <f t="shared" si="0"/>
        <v>101.80353313109383</v>
      </c>
      <c r="J8" s="57">
        <f>H8/rashodi!$H$7</f>
        <v>0.010312715299780204</v>
      </c>
    </row>
    <row r="9" spans="1:10" ht="36.75" customHeight="1">
      <c r="A9" s="17" t="s">
        <v>85</v>
      </c>
      <c r="B9" s="4" t="s">
        <v>277</v>
      </c>
      <c r="C9" s="134">
        <f>C5*1.2%</f>
        <v>2259979.7275199997</v>
      </c>
      <c r="D9" s="137">
        <v>1238338.5172800003</v>
      </c>
      <c r="E9" s="28">
        <f>E5*1.2%</f>
        <v>1447052.99136</v>
      </c>
      <c r="F9" s="26">
        <v>2336200</v>
      </c>
      <c r="G9" s="26">
        <v>2491978</v>
      </c>
      <c r="H9" s="124">
        <v>2589636.85</v>
      </c>
      <c r="I9" s="59">
        <f t="shared" si="0"/>
        <v>103.91892905956635</v>
      </c>
      <c r="J9" s="57">
        <f>H9/rashodi!$H$7</f>
        <v>0.0013880630965054591</v>
      </c>
    </row>
    <row r="10" spans="1:10" ht="33" customHeight="1">
      <c r="A10" s="17" t="s">
        <v>85</v>
      </c>
      <c r="B10" s="4" t="s">
        <v>239</v>
      </c>
      <c r="C10" s="134">
        <f>C6*1.2%</f>
        <v>729.9164400000001</v>
      </c>
      <c r="D10" s="134">
        <v>0</v>
      </c>
      <c r="E10" s="28">
        <f>E6*1.2%</f>
        <v>0</v>
      </c>
      <c r="F10" s="26"/>
      <c r="G10" s="26">
        <v>0</v>
      </c>
      <c r="H10" s="124">
        <v>0</v>
      </c>
      <c r="I10" s="59" t="e">
        <f t="shared" si="0"/>
        <v>#DIV/0!</v>
      </c>
      <c r="J10" s="57">
        <f>H10/rashodi!$H$7</f>
        <v>0</v>
      </c>
    </row>
    <row r="11" spans="1:10" ht="22.5" customHeight="1">
      <c r="A11" s="17" t="s">
        <v>165</v>
      </c>
      <c r="B11" s="4" t="s">
        <v>161</v>
      </c>
      <c r="C11" s="133">
        <v>85000</v>
      </c>
      <c r="D11" s="133">
        <v>0</v>
      </c>
      <c r="E11" s="28">
        <v>85000</v>
      </c>
      <c r="F11" s="26"/>
      <c r="G11" s="26">
        <v>85000</v>
      </c>
      <c r="H11" s="124">
        <v>0</v>
      </c>
      <c r="I11" s="59">
        <f t="shared" si="0"/>
        <v>0</v>
      </c>
      <c r="J11" s="57">
        <f>H11/rashodi!$H$7</f>
        <v>0</v>
      </c>
    </row>
    <row r="12" spans="1:10" ht="25.5" customHeight="1">
      <c r="A12" s="17" t="s">
        <v>87</v>
      </c>
      <c r="B12" s="4" t="s">
        <v>307</v>
      </c>
      <c r="C12" s="133">
        <v>8400</v>
      </c>
      <c r="D12" s="132">
        <v>1660</v>
      </c>
      <c r="E12" s="28">
        <v>2660</v>
      </c>
      <c r="F12" s="26">
        <v>20000</v>
      </c>
      <c r="G12" s="26">
        <v>20000</v>
      </c>
      <c r="H12" s="124">
        <v>20000</v>
      </c>
      <c r="I12" s="59">
        <f t="shared" si="0"/>
        <v>100</v>
      </c>
      <c r="J12" s="57">
        <f>H12/rashodi!$H$7</f>
        <v>1.0720137045512455E-05</v>
      </c>
    </row>
    <row r="13" spans="1:10" ht="26.25" customHeight="1">
      <c r="A13" s="17" t="s">
        <v>88</v>
      </c>
      <c r="B13" s="4" t="s">
        <v>89</v>
      </c>
      <c r="C13" s="133">
        <v>36740</v>
      </c>
      <c r="D13" s="132">
        <v>41467.1</v>
      </c>
      <c r="E13" s="28">
        <v>48500</v>
      </c>
      <c r="F13" s="26">
        <v>85000</v>
      </c>
      <c r="G13" s="26">
        <v>85000</v>
      </c>
      <c r="H13" s="124">
        <v>85000</v>
      </c>
      <c r="I13" s="59">
        <f t="shared" si="0"/>
        <v>100</v>
      </c>
      <c r="J13" s="57">
        <f>H13/rashodi!$H$7</f>
        <v>4.556058244342794E-05</v>
      </c>
    </row>
    <row r="14" spans="1:10" ht="29.25" customHeight="1" thickBot="1">
      <c r="A14" s="41" t="s">
        <v>162</v>
      </c>
      <c r="B14" s="22" t="s">
        <v>262</v>
      </c>
      <c r="C14" s="135">
        <v>413916.2</v>
      </c>
      <c r="D14" s="135">
        <v>230965.4</v>
      </c>
      <c r="E14" s="36">
        <v>276491.4</v>
      </c>
      <c r="F14" s="36">
        <v>350000</v>
      </c>
      <c r="G14" s="36">
        <v>350000</v>
      </c>
      <c r="H14" s="123">
        <v>370000</v>
      </c>
      <c r="I14" s="60">
        <f>H14/G14*100</f>
        <v>105.71428571428572</v>
      </c>
      <c r="J14" s="52">
        <f>H14/rashodi!$H$7</f>
        <v>0.00019832253534198042</v>
      </c>
    </row>
    <row r="15" spans="1:10" ht="24" customHeight="1" thickBot="1" thickTop="1">
      <c r="A15" s="39">
        <v>614</v>
      </c>
      <c r="B15" s="40" t="s">
        <v>135</v>
      </c>
      <c r="C15" s="30">
        <f aca="true" t="shared" si="1" ref="C15:H15">SUM(C4:C14)</f>
        <v>1685774994.0300002</v>
      </c>
      <c r="D15" s="30">
        <f t="shared" si="1"/>
        <v>890711467.4700001</v>
      </c>
      <c r="E15" s="30">
        <f t="shared" si="1"/>
        <v>1040597209.64</v>
      </c>
      <c r="F15" s="30">
        <f t="shared" si="1"/>
        <v>1735125007</v>
      </c>
      <c r="G15" s="30">
        <f t="shared" si="1"/>
        <v>1806740294</v>
      </c>
      <c r="H15" s="30">
        <f t="shared" si="1"/>
        <v>1822340514.84</v>
      </c>
      <c r="I15" s="63">
        <f>H15/G15*100</f>
        <v>100.86344567018331</v>
      </c>
      <c r="J15" s="53">
        <f>H15/rashodi!$H$7</f>
        <v>0.9767870031337261</v>
      </c>
    </row>
    <row r="18" spans="6:9" ht="12.75">
      <c r="F18" s="122"/>
      <c r="H18" s="122"/>
      <c r="I18" s="122"/>
    </row>
    <row r="19" spans="8:9" ht="12.75">
      <c r="H19" s="122"/>
      <c r="I19" s="195"/>
    </row>
    <row r="20" ht="12.75">
      <c r="H20" s="219"/>
    </row>
    <row r="21" ht="12.75">
      <c r="F21" s="122"/>
    </row>
    <row r="22" ht="12.75">
      <c r="H22" s="195"/>
    </row>
    <row r="23" ht="12.75">
      <c r="H23" s="19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9.28125" style="1" customWidth="1"/>
    <col min="2" max="2" width="26.7109375" style="1" customWidth="1"/>
    <col min="3" max="3" width="12.7109375" style="1" customWidth="1"/>
    <col min="4" max="4" width="12.7109375" style="1" hidden="1" customWidth="1"/>
    <col min="5" max="5" width="13.57421875" style="1" customWidth="1"/>
    <col min="6" max="6" width="12.57421875" style="1" customWidth="1"/>
    <col min="7" max="7" width="12.7109375" style="1" customWidth="1"/>
    <col min="8" max="8" width="12.8515625" style="1" customWidth="1"/>
    <col min="9" max="9" width="11.57421875" style="1" customWidth="1"/>
    <col min="10" max="10" width="9.28125" style="1" customWidth="1"/>
    <col min="11" max="16384" width="9.140625" style="1" customWidth="1"/>
  </cols>
  <sheetData>
    <row r="1" ht="15.75" customHeight="1" thickBot="1">
      <c r="J1" s="9">
        <v>9</v>
      </c>
    </row>
    <row r="2" spans="1:10" s="19" customFormat="1" ht="37.5" customHeight="1">
      <c r="A2" s="162" t="s">
        <v>1</v>
      </c>
      <c r="B2" s="173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1" customFormat="1" ht="12.75" customHeight="1" thickBot="1">
      <c r="A3" s="166">
        <v>1</v>
      </c>
      <c r="B3" s="196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</row>
    <row r="4" spans="1:10" ht="26.25" customHeight="1" thickTop="1">
      <c r="A4" s="8" t="s">
        <v>90</v>
      </c>
      <c r="B4" s="160" t="s">
        <v>91</v>
      </c>
      <c r="C4" s="77">
        <f>rashodi1!C17+rashodi1!C19+rashodi6!C19+rashodi7!C15</f>
        <v>1724570111.6900003</v>
      </c>
      <c r="D4" s="77">
        <f>rashodi1!D17+rashodi1!D19+rashodi6!D19+rashodi7!D15</f>
        <v>910075035.2900002</v>
      </c>
      <c r="E4" s="77">
        <f>rashodi1!E17+rashodi1!E19+rashodi6!E19+rashodi7!E15</f>
        <v>1063692096.92</v>
      </c>
      <c r="F4" s="77">
        <f>rashodi1!F17+rashodi1!F19+rashodi6!F19+rashodi7!F15</f>
        <v>1775430505</v>
      </c>
      <c r="G4" s="77">
        <f>rashodi1!G17+rashodi1!G19+rashodi6!G19+rashodi7!G15</f>
        <v>1848034792</v>
      </c>
      <c r="H4" s="77">
        <f>rashodi1!H17+rashodi1!H19+rashodi6!H19+rashodi7!H15</f>
        <v>1862692791.1699998</v>
      </c>
      <c r="I4" s="100">
        <f>H4/G4*100</f>
        <v>100.79316684044332</v>
      </c>
      <c r="J4" s="101">
        <f>H4/$H$7*100</f>
        <v>99.84160997515255</v>
      </c>
    </row>
    <row r="5" spans="1:10" ht="58.5" customHeight="1" hidden="1">
      <c r="A5" s="3"/>
      <c r="B5" s="4" t="s">
        <v>92</v>
      </c>
      <c r="C5" s="96"/>
      <c r="D5" s="96"/>
      <c r="E5" s="42"/>
      <c r="F5" s="26"/>
      <c r="G5" s="100"/>
      <c r="H5" s="77">
        <f>G5-F5</f>
        <v>0</v>
      </c>
      <c r="I5" s="100" t="e">
        <f>H5/G5*100</f>
        <v>#DIV/0!</v>
      </c>
      <c r="J5" s="101">
        <f aca="true" t="shared" si="0" ref="J5:J10">H5/$H$7*100</f>
        <v>0</v>
      </c>
    </row>
    <row r="6" spans="1:10" ht="26.25" customHeight="1">
      <c r="A6" s="202" t="s">
        <v>103</v>
      </c>
      <c r="B6" s="69" t="s">
        <v>93</v>
      </c>
      <c r="C6" s="203">
        <v>584761.45</v>
      </c>
      <c r="D6" s="203">
        <v>667466.57</v>
      </c>
      <c r="E6" s="29">
        <v>764855.03</v>
      </c>
      <c r="F6" s="29">
        <v>2971540</v>
      </c>
      <c r="G6" s="29">
        <v>2511540</v>
      </c>
      <c r="H6" s="29">
        <v>2955000</v>
      </c>
      <c r="I6" s="42">
        <f>H6/G6*100</f>
        <v>117.6568957691297</v>
      </c>
      <c r="J6" s="56">
        <f t="shared" si="0"/>
        <v>0.15839002484744652</v>
      </c>
    </row>
    <row r="7" spans="1:10" ht="26.25" customHeight="1" thickBot="1">
      <c r="A7" s="204" t="s">
        <v>94</v>
      </c>
      <c r="B7" s="205" t="s">
        <v>304</v>
      </c>
      <c r="C7" s="206">
        <f aca="true" t="shared" si="1" ref="C7:H7">SUM(C4:C6)</f>
        <v>1725154873.1400003</v>
      </c>
      <c r="D7" s="206">
        <f t="shared" si="1"/>
        <v>910742501.8600003</v>
      </c>
      <c r="E7" s="206">
        <f t="shared" si="1"/>
        <v>1064456951.9499999</v>
      </c>
      <c r="F7" s="207">
        <f t="shared" si="1"/>
        <v>1778402045</v>
      </c>
      <c r="G7" s="207">
        <f t="shared" si="1"/>
        <v>1850546332</v>
      </c>
      <c r="H7" s="207">
        <f t="shared" si="1"/>
        <v>1865647791.1699998</v>
      </c>
      <c r="I7" s="223">
        <f>H7/G7*100</f>
        <v>100.81605409758527</v>
      </c>
      <c r="J7" s="208">
        <f t="shared" si="0"/>
        <v>100</v>
      </c>
    </row>
    <row r="8" spans="1:10" ht="0.75" customHeight="1" hidden="1">
      <c r="A8" s="31"/>
      <c r="B8" s="32"/>
      <c r="C8" s="93"/>
      <c r="D8" s="93"/>
      <c r="E8" s="93"/>
      <c r="F8" s="93"/>
      <c r="G8" s="103"/>
      <c r="H8" s="28"/>
      <c r="I8" s="103" t="e">
        <f>H8/F8*100</f>
        <v>#DIV/0!</v>
      </c>
      <c r="J8" s="230">
        <f t="shared" si="0"/>
        <v>0</v>
      </c>
    </row>
    <row r="9" spans="1:10" ht="33" customHeight="1" hidden="1">
      <c r="A9" s="14"/>
      <c r="B9" s="6"/>
      <c r="C9" s="94"/>
      <c r="D9" s="94"/>
      <c r="E9" s="94"/>
      <c r="F9" s="94"/>
      <c r="G9" s="100"/>
      <c r="H9" s="26"/>
      <c r="I9" s="100" t="e">
        <f>H9/F9*100</f>
        <v>#DIV/0!</v>
      </c>
      <c r="J9" s="101">
        <f t="shared" si="0"/>
        <v>0</v>
      </c>
    </row>
    <row r="10" spans="1:10" ht="36.75" customHeight="1" hidden="1">
      <c r="A10" s="14"/>
      <c r="B10" s="4"/>
      <c r="C10" s="94"/>
      <c r="D10" s="94"/>
      <c r="E10" s="94"/>
      <c r="F10" s="94"/>
      <c r="G10" s="100"/>
      <c r="H10" s="26"/>
      <c r="I10" s="100" t="e">
        <f>H10/F10*100</f>
        <v>#DIV/0!</v>
      </c>
      <c r="J10" s="101">
        <f t="shared" si="0"/>
        <v>0</v>
      </c>
    </row>
    <row r="11" spans="1:10" ht="27" customHeight="1" thickTop="1">
      <c r="A11" s="3"/>
      <c r="B11" s="78" t="s">
        <v>104</v>
      </c>
      <c r="C11" s="94"/>
      <c r="D11" s="94"/>
      <c r="E11" s="105"/>
      <c r="F11" s="94"/>
      <c r="G11" s="94"/>
      <c r="H11" s="77"/>
      <c r="I11" s="34"/>
      <c r="J11" s="104"/>
    </row>
    <row r="12" spans="1:10" ht="26.25" customHeight="1" thickBot="1">
      <c r="A12" s="15"/>
      <c r="B12" s="79" t="s">
        <v>95</v>
      </c>
      <c r="C12" s="95">
        <f>C7-prihodi!D37</f>
        <v>14442608</v>
      </c>
      <c r="D12" s="95">
        <f>D7-prihodi!E37</f>
        <v>64633673.52000034</v>
      </c>
      <c r="E12" s="95">
        <f>E7-prihodi!F37</f>
        <v>35488929.41999996</v>
      </c>
      <c r="F12" s="95">
        <f>F7-prihodi!G37</f>
        <v>0</v>
      </c>
      <c r="G12" s="95">
        <f>G7-prihodi!H37</f>
        <v>0</v>
      </c>
      <c r="H12" s="95">
        <f>H7-prihodi!I37</f>
        <v>0.22134661674499512</v>
      </c>
      <c r="I12" s="89"/>
      <c r="J12" s="106"/>
    </row>
    <row r="13" spans="1:10" ht="12.75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3.5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7:9" ht="27" customHeight="1">
      <c r="G15" s="178"/>
      <c r="H15" s="179" t="s">
        <v>318</v>
      </c>
      <c r="I15" s="180" t="s">
        <v>156</v>
      </c>
    </row>
    <row r="16" spans="7:9" ht="19.5" customHeight="1">
      <c r="G16" s="154" t="s">
        <v>157</v>
      </c>
      <c r="H16" s="81">
        <f>SUM(rashodi1!H4:H16,rashodi1!H18,rashodi2!H8:H27,rashodi3!H4:H9,rashodi3!H11:H21,rashodi4!H4:H20,rashodi5!H4:H10,rashodi5!H14:H25,rashodi6!H4:H18,rashodi7!H11:H13)</f>
        <v>30166476.33</v>
      </c>
      <c r="I16" s="155">
        <f>H16/$H$19*100</f>
        <v>1.6169438021890379</v>
      </c>
    </row>
    <row r="17" spans="2:9" ht="19.5" customHeight="1">
      <c r="B17" s="13"/>
      <c r="G17" s="154" t="s">
        <v>158</v>
      </c>
      <c r="H17" s="125">
        <f>SUM(rashodi2!H28,rashodi3!H10,rashodi4!H21:H23,rashodi5!H11:H13,rashodi7!H4:H10,rashodi7!H14)</f>
        <v>1832526314.84</v>
      </c>
      <c r="I17" s="155">
        <f>H17/$H$19*100</f>
        <v>98.22466617296351</v>
      </c>
    </row>
    <row r="18" spans="2:9" ht="19.5" customHeight="1" thickBot="1">
      <c r="B18" s="13"/>
      <c r="G18" s="176" t="s">
        <v>159</v>
      </c>
      <c r="H18" s="181">
        <f>H6</f>
        <v>2955000</v>
      </c>
      <c r="I18" s="177">
        <f>H18/$H$19*100</f>
        <v>0.15839002484744652</v>
      </c>
    </row>
    <row r="19" spans="2:9" ht="19.5" customHeight="1" thickBot="1" thickTop="1">
      <c r="B19" s="13"/>
      <c r="G19" s="174" t="s">
        <v>4</v>
      </c>
      <c r="H19" s="30">
        <f>SUM(H16:H18)</f>
        <v>1865647791.1699998</v>
      </c>
      <c r="I19" s="175">
        <f>H19/$H$19*100</f>
        <v>100</v>
      </c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spans="2:9" ht="12.75">
      <c r="B24" s="13"/>
      <c r="H24" s="13"/>
      <c r="I24" s="25"/>
    </row>
    <row r="25" ht="12.75">
      <c r="B25" s="13"/>
    </row>
    <row r="26" spans="2:8" ht="12.75">
      <c r="B26" s="13"/>
      <c r="H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</sheetData>
  <sheetProtection/>
  <mergeCells count="1">
    <mergeCell ref="A13:J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10.421875" style="0" customWidth="1"/>
    <col min="2" max="2" width="34.57421875" style="0" customWidth="1"/>
    <col min="3" max="3" width="14.00390625" style="0" customWidth="1"/>
    <col min="4" max="4" width="10.421875" style="0" hidden="1" customWidth="1"/>
    <col min="5" max="5" width="13.421875" style="0" customWidth="1"/>
    <col min="6" max="6" width="12.421875" style="0" customWidth="1"/>
    <col min="7" max="7" width="12.57421875" style="0" customWidth="1"/>
    <col min="8" max="8" width="11.57421875" style="0" customWidth="1"/>
    <col min="9" max="9" width="13.7109375" style="0" customWidth="1"/>
    <col min="10" max="10" width="9.7109375" style="0" customWidth="1"/>
  </cols>
  <sheetData>
    <row r="1" ht="12.75" customHeight="1" thickBot="1">
      <c r="J1" s="194">
        <v>7</v>
      </c>
    </row>
    <row r="2" spans="1:10" ht="39.75" customHeight="1">
      <c r="A2" s="260" t="s">
        <v>1</v>
      </c>
      <c r="B2" s="173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2" customFormat="1" ht="11.25" customHeight="1" thickBot="1">
      <c r="A3" s="261">
        <v>1</v>
      </c>
      <c r="B3" s="200">
        <v>2</v>
      </c>
      <c r="C3" s="199">
        <v>3</v>
      </c>
      <c r="D3" s="199"/>
      <c r="E3" s="199">
        <v>4</v>
      </c>
      <c r="F3" s="199">
        <v>5</v>
      </c>
      <c r="G3" s="199">
        <v>6</v>
      </c>
      <c r="H3" s="167">
        <v>7</v>
      </c>
      <c r="I3" s="168" t="s">
        <v>326</v>
      </c>
      <c r="J3" s="201">
        <v>9</v>
      </c>
    </row>
    <row r="4" spans="1:10" ht="24" customHeight="1" thickTop="1">
      <c r="A4" s="262" t="s">
        <v>106</v>
      </c>
      <c r="B4" s="23" t="s">
        <v>245</v>
      </c>
      <c r="C4" s="132">
        <v>147807.47</v>
      </c>
      <c r="D4" s="132">
        <v>37705.08</v>
      </c>
      <c r="E4" s="28">
        <v>51419.44</v>
      </c>
      <c r="F4" s="28">
        <v>210000</v>
      </c>
      <c r="G4" s="28">
        <v>210000</v>
      </c>
      <c r="H4" s="84">
        <v>195000</v>
      </c>
      <c r="I4" s="59">
        <f>H4/G4*100</f>
        <v>92.85714285714286</v>
      </c>
      <c r="J4" s="115">
        <f>H4/rashodi!$H$7</f>
        <v>0.00010452133619374644</v>
      </c>
    </row>
    <row r="5" spans="1:10" ht="24" customHeight="1">
      <c r="A5" s="263" t="s">
        <v>240</v>
      </c>
      <c r="B5" s="4" t="s">
        <v>246</v>
      </c>
      <c r="C5" s="133">
        <v>739.43</v>
      </c>
      <c r="D5" s="133">
        <v>232.63</v>
      </c>
      <c r="E5" s="26">
        <v>313.39</v>
      </c>
      <c r="F5" s="26">
        <v>1050</v>
      </c>
      <c r="G5" s="26">
        <v>1050</v>
      </c>
      <c r="H5" s="84">
        <v>1190</v>
      </c>
      <c r="I5" s="59">
        <f aca="true" t="shared" si="0" ref="I5:I18">H5/G5*100</f>
        <v>113.33333333333333</v>
      </c>
      <c r="J5" s="115">
        <f>H5/rashodi!$H$7</f>
        <v>6.378481542079911E-07</v>
      </c>
    </row>
    <row r="6" spans="1:10" ht="24" customHeight="1">
      <c r="A6" s="263" t="s">
        <v>241</v>
      </c>
      <c r="B6" s="4" t="s">
        <v>247</v>
      </c>
      <c r="C6" s="133">
        <v>739.43</v>
      </c>
      <c r="D6" s="133">
        <v>232.63</v>
      </c>
      <c r="E6" s="26">
        <v>313.39</v>
      </c>
      <c r="F6" s="26">
        <v>1050</v>
      </c>
      <c r="G6" s="26">
        <v>1050</v>
      </c>
      <c r="H6" s="84">
        <v>1190</v>
      </c>
      <c r="I6" s="59">
        <f t="shared" si="0"/>
        <v>113.33333333333333</v>
      </c>
      <c r="J6" s="115">
        <f>H6/rashodi!$H$7</f>
        <v>6.378481542079911E-07</v>
      </c>
    </row>
    <row r="7" spans="1:10" ht="24" customHeight="1">
      <c r="A7" s="263" t="s">
        <v>242</v>
      </c>
      <c r="B7" s="4" t="s">
        <v>260</v>
      </c>
      <c r="C7" s="133">
        <v>6845.46</v>
      </c>
      <c r="D7" s="133">
        <v>2153.64</v>
      </c>
      <c r="E7" s="26">
        <v>2949.18</v>
      </c>
      <c r="F7" s="26">
        <v>9750</v>
      </c>
      <c r="G7" s="26">
        <v>9750</v>
      </c>
      <c r="H7" s="84">
        <v>11200</v>
      </c>
      <c r="I7" s="59">
        <f t="shared" si="0"/>
        <v>114.87179487179486</v>
      </c>
      <c r="J7" s="115">
        <f>H7/rashodi!$H$7</f>
        <v>6.003276745486975E-06</v>
      </c>
    </row>
    <row r="8" spans="1:10" ht="24" customHeight="1">
      <c r="A8" s="263" t="s">
        <v>243</v>
      </c>
      <c r="B8" s="4" t="s">
        <v>261</v>
      </c>
      <c r="C8" s="133">
        <v>10270.7</v>
      </c>
      <c r="D8" s="133">
        <v>3230.43</v>
      </c>
      <c r="E8" s="26">
        <v>4660.96</v>
      </c>
      <c r="F8" s="26">
        <v>14595</v>
      </c>
      <c r="G8" s="26">
        <v>14595</v>
      </c>
      <c r="H8" s="84">
        <v>17670</v>
      </c>
      <c r="I8" s="59">
        <f t="shared" si="0"/>
        <v>121.0688591983556</v>
      </c>
      <c r="J8" s="115">
        <f>H8/rashodi!$H$7</f>
        <v>9.471241079710255E-06</v>
      </c>
    </row>
    <row r="9" spans="1:10" ht="24" customHeight="1">
      <c r="A9" s="263" t="s">
        <v>244</v>
      </c>
      <c r="B9" s="4" t="s">
        <v>276</v>
      </c>
      <c r="C9" s="133">
        <v>16433.09</v>
      </c>
      <c r="D9" s="133">
        <v>5168.67</v>
      </c>
      <c r="E9" s="26">
        <v>6840.71</v>
      </c>
      <c r="F9" s="26">
        <v>23352</v>
      </c>
      <c r="G9" s="26">
        <v>23352</v>
      </c>
      <c r="H9" s="84">
        <v>25940</v>
      </c>
      <c r="I9" s="59">
        <f t="shared" si="0"/>
        <v>111.08256252141145</v>
      </c>
      <c r="J9" s="115">
        <f>H9/rashodi!$H$7</f>
        <v>1.3904017748029654E-05</v>
      </c>
    </row>
    <row r="10" spans="1:10" ht="24" customHeight="1">
      <c r="A10" s="262" t="s">
        <v>107</v>
      </c>
      <c r="B10" s="4" t="s">
        <v>109</v>
      </c>
      <c r="C10" s="132">
        <v>43128.55</v>
      </c>
      <c r="D10" s="132">
        <v>13653.1</v>
      </c>
      <c r="E10" s="26">
        <v>20434.25</v>
      </c>
      <c r="F10" s="28">
        <v>69950</v>
      </c>
      <c r="G10" s="28">
        <v>69950</v>
      </c>
      <c r="H10" s="84">
        <v>60000</v>
      </c>
      <c r="I10" s="59">
        <f t="shared" si="0"/>
        <v>85.77555396711936</v>
      </c>
      <c r="J10" s="115">
        <f>H10/rashodi!$H$7</f>
        <v>3.216041113653736E-05</v>
      </c>
    </row>
    <row r="11" spans="1:10" ht="24" customHeight="1">
      <c r="A11" s="263" t="s">
        <v>234</v>
      </c>
      <c r="B11" s="4" t="s">
        <v>248</v>
      </c>
      <c r="C11" s="133">
        <v>216.78</v>
      </c>
      <c r="D11" s="133">
        <v>87.12</v>
      </c>
      <c r="E11" s="26">
        <v>124.26</v>
      </c>
      <c r="F11" s="26">
        <v>350</v>
      </c>
      <c r="G11" s="26">
        <v>350</v>
      </c>
      <c r="H11" s="84">
        <v>366</v>
      </c>
      <c r="I11" s="59">
        <f t="shared" si="0"/>
        <v>104.57142857142858</v>
      </c>
      <c r="J11" s="115">
        <f>H11/rashodi!$H$7</f>
        <v>1.9617850793287792E-07</v>
      </c>
    </row>
    <row r="12" spans="1:10" ht="24" customHeight="1">
      <c r="A12" s="263" t="s">
        <v>235</v>
      </c>
      <c r="B12" s="4" t="s">
        <v>249</v>
      </c>
      <c r="C12" s="133">
        <v>216.78</v>
      </c>
      <c r="D12" s="133">
        <v>87.12</v>
      </c>
      <c r="E12" s="26">
        <v>124.26</v>
      </c>
      <c r="F12" s="26">
        <v>350</v>
      </c>
      <c r="G12" s="26">
        <v>350</v>
      </c>
      <c r="H12" s="84">
        <v>366</v>
      </c>
      <c r="I12" s="59">
        <f t="shared" si="0"/>
        <v>104.57142857142858</v>
      </c>
      <c r="J12" s="115">
        <f>H12/rashodi!$H$7</f>
        <v>1.9617850793287792E-07</v>
      </c>
    </row>
    <row r="13" spans="1:10" ht="24" customHeight="1">
      <c r="A13" s="263" t="s">
        <v>236</v>
      </c>
      <c r="B13" s="4" t="s">
        <v>284</v>
      </c>
      <c r="C13" s="133">
        <v>1576.9</v>
      </c>
      <c r="D13" s="133">
        <v>634.67</v>
      </c>
      <c r="E13" s="26">
        <v>919.21</v>
      </c>
      <c r="F13" s="26">
        <v>2401</v>
      </c>
      <c r="G13" s="26">
        <v>2401</v>
      </c>
      <c r="H13" s="84">
        <v>2700</v>
      </c>
      <c r="I13" s="59">
        <f t="shared" si="0"/>
        <v>112.45314452311537</v>
      </c>
      <c r="J13" s="115">
        <f>H13/rashodi!$H$7</f>
        <v>1.4472185011441815E-06</v>
      </c>
    </row>
    <row r="14" spans="1:10" ht="24" customHeight="1">
      <c r="A14" s="263" t="s">
        <v>237</v>
      </c>
      <c r="B14" s="4" t="s">
        <v>250</v>
      </c>
      <c r="C14" s="133">
        <v>2246.16</v>
      </c>
      <c r="D14" s="133">
        <v>952.04</v>
      </c>
      <c r="E14" s="26">
        <v>1378.82</v>
      </c>
      <c r="F14" s="26">
        <v>3500</v>
      </c>
      <c r="G14" s="26">
        <v>3500</v>
      </c>
      <c r="H14" s="84">
        <v>4050</v>
      </c>
      <c r="I14" s="59">
        <f t="shared" si="0"/>
        <v>115.71428571428572</v>
      </c>
      <c r="J14" s="115">
        <f>H14/rashodi!$H$7</f>
        <v>2.1708277517162722E-06</v>
      </c>
    </row>
    <row r="15" spans="1:10" ht="24" customHeight="1">
      <c r="A15" s="263" t="s">
        <v>238</v>
      </c>
      <c r="B15" s="4" t="s">
        <v>251</v>
      </c>
      <c r="C15" s="133">
        <v>3783.84</v>
      </c>
      <c r="D15" s="133">
        <v>1675.03</v>
      </c>
      <c r="E15" s="26">
        <v>2357.91</v>
      </c>
      <c r="F15" s="26">
        <v>5760</v>
      </c>
      <c r="G15" s="26">
        <v>5760</v>
      </c>
      <c r="H15" s="84">
        <v>6924</v>
      </c>
      <c r="I15" s="59">
        <f t="shared" si="0"/>
        <v>120.20833333333334</v>
      </c>
      <c r="J15" s="115">
        <f>H15/rashodi!$H$7</f>
        <v>3.711311445156412E-06</v>
      </c>
    </row>
    <row r="16" spans="1:10" ht="24" customHeight="1">
      <c r="A16" s="263" t="s">
        <v>232</v>
      </c>
      <c r="B16" s="4" t="s">
        <v>233</v>
      </c>
      <c r="C16" s="133">
        <v>62982.17</v>
      </c>
      <c r="D16" s="133">
        <v>31501.47</v>
      </c>
      <c r="E16" s="26">
        <v>36717.7</v>
      </c>
      <c r="F16" s="26">
        <v>70000</v>
      </c>
      <c r="G16" s="26">
        <v>70000</v>
      </c>
      <c r="H16" s="84">
        <v>68000</v>
      </c>
      <c r="I16" s="59">
        <f t="shared" si="0"/>
        <v>97.14285714285714</v>
      </c>
      <c r="J16" s="115">
        <f>H16/rashodi!$H$7</f>
        <v>3.644846595474235E-05</v>
      </c>
    </row>
    <row r="17" spans="1:10" ht="24" customHeight="1">
      <c r="A17" s="263" t="s">
        <v>231</v>
      </c>
      <c r="B17" s="4" t="s">
        <v>108</v>
      </c>
      <c r="C17" s="133">
        <v>62982.17</v>
      </c>
      <c r="D17" s="133">
        <v>31501.47</v>
      </c>
      <c r="E17" s="26">
        <v>36717.7</v>
      </c>
      <c r="F17" s="26">
        <v>70000</v>
      </c>
      <c r="G17" s="26">
        <v>70000</v>
      </c>
      <c r="H17" s="113">
        <v>68000</v>
      </c>
      <c r="I17" s="266">
        <f t="shared" si="0"/>
        <v>97.14285714285714</v>
      </c>
      <c r="J17" s="56">
        <f>H17/rashodi!$H$7</f>
        <v>3.644846595474235E-05</v>
      </c>
    </row>
    <row r="18" spans="1:10" ht="24" customHeight="1" thickBot="1">
      <c r="A18" s="264" t="s">
        <v>81</v>
      </c>
      <c r="B18" s="98" t="s">
        <v>82</v>
      </c>
      <c r="C18" s="135">
        <v>71446</v>
      </c>
      <c r="D18" s="135">
        <v>27453.96</v>
      </c>
      <c r="E18" s="36">
        <v>27838.59</v>
      </c>
      <c r="F18" s="36">
        <v>80000</v>
      </c>
      <c r="G18" s="36">
        <v>80000</v>
      </c>
      <c r="H18" s="244">
        <v>80000</v>
      </c>
      <c r="I18" s="60">
        <f t="shared" si="0"/>
        <v>100</v>
      </c>
      <c r="J18" s="102">
        <f>H18/rashodi!$H$7</f>
        <v>4.288054818204982E-05</v>
      </c>
    </row>
    <row r="19" spans="1:10" ht="24" customHeight="1" thickBot="1" thickTop="1">
      <c r="A19" s="265">
        <v>613</v>
      </c>
      <c r="B19" s="65" t="s">
        <v>133</v>
      </c>
      <c r="C19" s="30">
        <f>SUM(rashodi2!C8:C28,rashodi3!C4:C21,rashodi4!C4:C23,rashodi5!C4:C25,C4:C18)</f>
        <v>13580631.76</v>
      </c>
      <c r="D19" s="30">
        <f>SUM(rashodi2!D8:D28,rashodi3!D4:D21,rashodi4!D4:D23,rashodi5!D4:D25,D4:D18)</f>
        <v>6631273.919999996</v>
      </c>
      <c r="E19" s="30">
        <f>SUM(rashodi2!E8:E28,rashodi3!E4:E21,rashodi4!E4:E23,rashodi5!E4:E25,E4:E18)</f>
        <v>8307474.579999999</v>
      </c>
      <c r="F19" s="30">
        <f>SUM(rashodi2!F8:F28,rashodi3!F4:F21,rashodi4!F4:F23,rashodi5!F4:F25,F4:F18)</f>
        <v>14795498</v>
      </c>
      <c r="G19" s="30">
        <f>SUM(rashodi2!G8:G28,rashodi3!G4:G21,rashodi4!G4:G23,rashodi5!G4:G25,G4:G18)</f>
        <v>15784498</v>
      </c>
      <c r="H19" s="30">
        <f>SUM(rashodi2!H8:H28,rashodi3!H4:H21,rashodi4!H4:H23,rashodi5!H4:H25,H4:H18)</f>
        <v>14926276.33</v>
      </c>
      <c r="I19" s="63">
        <f>H19/G19*100</f>
        <v>94.56288270935192</v>
      </c>
      <c r="J19" s="53">
        <f>H19/rashodi!$H$7</f>
        <v>0.008000586391839435</v>
      </c>
    </row>
    <row r="20" ht="21" customHeight="1"/>
    <row r="21" ht="23.25" customHeight="1"/>
    <row r="22" ht="21" customHeight="1">
      <c r="G22" s="122"/>
    </row>
    <row r="23" ht="18" customHeight="1"/>
    <row r="24" ht="20.25" customHeight="1">
      <c r="H24" s="122"/>
    </row>
    <row r="25" ht="21.75" customHeight="1"/>
    <row r="26" ht="21" customHeight="1">
      <c r="H26" s="195"/>
    </row>
    <row r="27" ht="19.5" customHeight="1"/>
    <row r="28" ht="20.25" customHeight="1"/>
    <row r="29" ht="21.75" customHeight="1">
      <c r="H29" s="122"/>
    </row>
    <row r="30" ht="21.75" customHeight="1"/>
    <row r="31" ht="21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6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14.28125" style="1" customWidth="1"/>
    <col min="2" max="2" width="37.28125" style="1" customWidth="1"/>
    <col min="3" max="3" width="13.57421875" style="1" customWidth="1"/>
    <col min="4" max="4" width="11.00390625" style="1" hidden="1" customWidth="1"/>
    <col min="5" max="5" width="12.57421875" style="1" customWidth="1"/>
    <col min="6" max="6" width="10.7109375" style="1" customWidth="1"/>
    <col min="7" max="7" width="12.421875" style="1" customWidth="1"/>
    <col min="8" max="8" width="13.421875" style="1" customWidth="1"/>
    <col min="9" max="9" width="12.00390625" style="1" customWidth="1"/>
    <col min="10" max="10" width="10.8515625" style="1" customWidth="1"/>
    <col min="11" max="16384" width="9.140625" style="1" customWidth="1"/>
  </cols>
  <sheetData>
    <row r="1" ht="12" customHeight="1" thickBot="1">
      <c r="J1" s="9">
        <v>6</v>
      </c>
    </row>
    <row r="2" spans="1:10" s="19" customFormat="1" ht="35.25" customHeight="1">
      <c r="A2" s="162" t="s">
        <v>1</v>
      </c>
      <c r="B2" s="170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1" customFormat="1" ht="12" customHeight="1" thickBot="1">
      <c r="A3" s="166">
        <v>1</v>
      </c>
      <c r="B3" s="254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</row>
    <row r="4" spans="1:10" ht="22.5" customHeight="1" thickTop="1">
      <c r="A4" s="114" t="s">
        <v>76</v>
      </c>
      <c r="B4" s="153" t="s">
        <v>77</v>
      </c>
      <c r="C4" s="132">
        <v>117</v>
      </c>
      <c r="D4" s="132">
        <v>0</v>
      </c>
      <c r="E4" s="28">
        <v>0</v>
      </c>
      <c r="F4" s="28">
        <v>10000</v>
      </c>
      <c r="G4" s="28">
        <v>10000</v>
      </c>
      <c r="H4" s="239">
        <v>10000</v>
      </c>
      <c r="I4" s="43">
        <f>H4/G4*100</f>
        <v>100</v>
      </c>
      <c r="J4" s="115">
        <f>H4/rashodi!$H$7</f>
        <v>5.360068522756227E-06</v>
      </c>
    </row>
    <row r="5" spans="1:10" ht="18" customHeight="1">
      <c r="A5" s="3" t="s">
        <v>78</v>
      </c>
      <c r="B5" s="6" t="s">
        <v>79</v>
      </c>
      <c r="C5" s="133">
        <v>48998.83</v>
      </c>
      <c r="D5" s="133">
        <v>16684.88</v>
      </c>
      <c r="E5" s="26">
        <v>19668.44</v>
      </c>
      <c r="F5" s="26">
        <v>50000</v>
      </c>
      <c r="G5" s="26">
        <v>50000</v>
      </c>
      <c r="H5" s="84">
        <f>16000+34000</f>
        <v>50000</v>
      </c>
      <c r="I5" s="43">
        <f aca="true" t="shared" si="0" ref="I5:I24">H5/G5*100</f>
        <v>100</v>
      </c>
      <c r="J5" s="115">
        <f>H5/rashodi!$H$7</f>
        <v>2.6800342613781137E-05</v>
      </c>
    </row>
    <row r="6" spans="1:10" ht="18" customHeight="1">
      <c r="A6" s="234" t="s">
        <v>322</v>
      </c>
      <c r="B6" s="235" t="s">
        <v>323</v>
      </c>
      <c r="C6" s="236"/>
      <c r="D6" s="236"/>
      <c r="E6" s="237">
        <v>3966.3</v>
      </c>
      <c r="F6" s="237"/>
      <c r="G6" s="237">
        <v>83500</v>
      </c>
      <c r="H6" s="239">
        <v>50000</v>
      </c>
      <c r="I6" s="43">
        <f>H6/G6*100</f>
        <v>59.88023952095808</v>
      </c>
      <c r="J6" s="115">
        <f>H6/rashodi!$H$7</f>
        <v>2.6800342613781137E-05</v>
      </c>
    </row>
    <row r="7" spans="1:10" ht="19.5" customHeight="1">
      <c r="A7" s="14" t="s">
        <v>219</v>
      </c>
      <c r="B7" s="4" t="s">
        <v>220</v>
      </c>
      <c r="C7" s="133">
        <v>26806.62</v>
      </c>
      <c r="D7" s="133">
        <v>10060.43</v>
      </c>
      <c r="E7" s="26">
        <v>14278.73</v>
      </c>
      <c r="F7" s="26">
        <v>18000</v>
      </c>
      <c r="G7" s="26">
        <v>28000</v>
      </c>
      <c r="H7" s="239">
        <v>28000</v>
      </c>
      <c r="I7" s="43">
        <f t="shared" si="0"/>
        <v>100</v>
      </c>
      <c r="J7" s="115">
        <f>H7/rashodi!$H$7</f>
        <v>1.5008191863717436E-05</v>
      </c>
    </row>
    <row r="8" spans="1:10" ht="19.5" customHeight="1">
      <c r="A8" s="14" t="s">
        <v>218</v>
      </c>
      <c r="B8" s="4" t="s">
        <v>221</v>
      </c>
      <c r="C8" s="133">
        <v>11709.02</v>
      </c>
      <c r="D8" s="133">
        <v>7612</v>
      </c>
      <c r="E8" s="26">
        <v>8924.2</v>
      </c>
      <c r="F8" s="26">
        <v>21000</v>
      </c>
      <c r="G8" s="26">
        <v>21000</v>
      </c>
      <c r="H8" s="239">
        <v>21000</v>
      </c>
      <c r="I8" s="43">
        <f t="shared" si="0"/>
        <v>100</v>
      </c>
      <c r="J8" s="115">
        <f>H8/rashodi!$H$7</f>
        <v>1.1256143897788078E-05</v>
      </c>
    </row>
    <row r="9" spans="1:10" ht="18" customHeight="1">
      <c r="A9" s="14" t="s">
        <v>223</v>
      </c>
      <c r="B9" s="4" t="s">
        <v>222</v>
      </c>
      <c r="C9" s="133">
        <v>11303.76</v>
      </c>
      <c r="D9" s="133">
        <v>4836.38</v>
      </c>
      <c r="E9" s="26">
        <v>5716.5</v>
      </c>
      <c r="F9" s="26">
        <v>20000</v>
      </c>
      <c r="G9" s="26">
        <v>20000</v>
      </c>
      <c r="H9" s="239">
        <v>20000</v>
      </c>
      <c r="I9" s="43">
        <f t="shared" si="0"/>
        <v>100</v>
      </c>
      <c r="J9" s="115">
        <f>H9/rashodi!$H$7</f>
        <v>1.0720137045512455E-05</v>
      </c>
    </row>
    <row r="10" spans="1:10" ht="19.5" customHeight="1">
      <c r="A10" s="14" t="s">
        <v>224</v>
      </c>
      <c r="B10" s="4" t="s">
        <v>225</v>
      </c>
      <c r="C10" s="133">
        <v>0</v>
      </c>
      <c r="D10" s="133">
        <v>0</v>
      </c>
      <c r="E10" s="26">
        <v>0</v>
      </c>
      <c r="F10" s="26">
        <v>0</v>
      </c>
      <c r="G10" s="26">
        <v>0</v>
      </c>
      <c r="H10" s="239">
        <v>0</v>
      </c>
      <c r="I10" s="43" t="e">
        <f t="shared" si="0"/>
        <v>#DIV/0!</v>
      </c>
      <c r="J10" s="115">
        <f>H10/rashodi!$H$7</f>
        <v>0</v>
      </c>
    </row>
    <row r="11" spans="1:10" ht="18" customHeight="1">
      <c r="A11" s="3" t="s">
        <v>80</v>
      </c>
      <c r="B11" s="6" t="s">
        <v>253</v>
      </c>
      <c r="C11" s="133">
        <v>2064676.11</v>
      </c>
      <c r="D11" s="133">
        <v>884329.95</v>
      </c>
      <c r="E11" s="26">
        <v>1187607.92</v>
      </c>
      <c r="F11" s="26">
        <v>2010000</v>
      </c>
      <c r="G11" s="26">
        <v>2050000</v>
      </c>
      <c r="H11" s="239">
        <f>40800+10000+2000000</f>
        <v>2050800</v>
      </c>
      <c r="I11" s="43">
        <f t="shared" si="0"/>
        <v>100.0390243902439</v>
      </c>
      <c r="J11" s="115">
        <f>H11/rashodi!$H$7</f>
        <v>0.001099242852646847</v>
      </c>
    </row>
    <row r="12" spans="1:10" ht="21" customHeight="1">
      <c r="A12" s="74" t="s">
        <v>126</v>
      </c>
      <c r="B12" s="23" t="s">
        <v>281</v>
      </c>
      <c r="C12" s="132">
        <v>269572.68</v>
      </c>
      <c r="D12" s="132">
        <v>113712.3</v>
      </c>
      <c r="E12" s="26">
        <v>152727.12</v>
      </c>
      <c r="F12" s="28">
        <v>395000</v>
      </c>
      <c r="G12" s="26">
        <v>645000</v>
      </c>
      <c r="H12" s="239">
        <v>645000</v>
      </c>
      <c r="I12" s="43">
        <f t="shared" si="0"/>
        <v>100</v>
      </c>
      <c r="J12" s="115">
        <f>H12/rashodi!$H$7</f>
        <v>0.0003457244197177767</v>
      </c>
    </row>
    <row r="13" spans="1:10" ht="22.5" customHeight="1">
      <c r="A13" s="14" t="s">
        <v>127</v>
      </c>
      <c r="B13" s="23" t="s">
        <v>282</v>
      </c>
      <c r="C13" s="133">
        <v>32570.8</v>
      </c>
      <c r="D13" s="133">
        <v>5927.02</v>
      </c>
      <c r="E13" s="26">
        <v>10158.35</v>
      </c>
      <c r="F13" s="26">
        <v>40000</v>
      </c>
      <c r="G13" s="26">
        <v>40000</v>
      </c>
      <c r="H13" s="239">
        <v>40000</v>
      </c>
      <c r="I13" s="43">
        <f t="shared" si="0"/>
        <v>100</v>
      </c>
      <c r="J13" s="115">
        <f>H13/rashodi!$H$7</f>
        <v>2.144027409102491E-05</v>
      </c>
    </row>
    <row r="14" spans="1:10" ht="21" customHeight="1">
      <c r="A14" s="74" t="s">
        <v>137</v>
      </c>
      <c r="B14" s="23" t="s">
        <v>283</v>
      </c>
      <c r="C14" s="132">
        <v>28.2</v>
      </c>
      <c r="D14" s="132">
        <v>0</v>
      </c>
      <c r="E14" s="26">
        <v>0</v>
      </c>
      <c r="F14" s="28">
        <v>0</v>
      </c>
      <c r="G14" s="26">
        <v>0</v>
      </c>
      <c r="H14" s="239">
        <v>0</v>
      </c>
      <c r="I14" s="43" t="e">
        <f t="shared" si="0"/>
        <v>#DIV/0!</v>
      </c>
      <c r="J14" s="115">
        <f>H14/rashodi!$H$7</f>
        <v>0</v>
      </c>
    </row>
    <row r="15" spans="1:10" ht="19.5" customHeight="1">
      <c r="A15" s="14" t="s">
        <v>227</v>
      </c>
      <c r="B15" s="6" t="s">
        <v>228</v>
      </c>
      <c r="C15" s="133">
        <v>25782.6</v>
      </c>
      <c r="D15" s="133">
        <v>541397.33</v>
      </c>
      <c r="E15" s="26">
        <v>541397.4</v>
      </c>
      <c r="F15" s="26">
        <v>30000</v>
      </c>
      <c r="G15" s="26">
        <v>580000</v>
      </c>
      <c r="H15" s="243">
        <v>30000</v>
      </c>
      <c r="I15" s="43">
        <f t="shared" si="0"/>
        <v>5.172413793103448</v>
      </c>
      <c r="J15" s="115">
        <f>H15/rashodi!$H$7</f>
        <v>1.608020556826868E-05</v>
      </c>
    </row>
    <row r="16" spans="1:10" ht="18.75" customHeight="1">
      <c r="A16" s="14" t="s">
        <v>226</v>
      </c>
      <c r="B16" s="4" t="s">
        <v>229</v>
      </c>
      <c r="C16" s="133">
        <v>26443.08</v>
      </c>
      <c r="D16" s="133">
        <v>367163.18</v>
      </c>
      <c r="E16" s="26">
        <v>369000.18</v>
      </c>
      <c r="F16" s="26">
        <v>30000</v>
      </c>
      <c r="G16" s="26">
        <v>390000</v>
      </c>
      <c r="H16" s="243">
        <v>30000</v>
      </c>
      <c r="I16" s="43">
        <f t="shared" si="0"/>
        <v>7.6923076923076925</v>
      </c>
      <c r="J16" s="115">
        <f>H16/rashodi!$H$7</f>
        <v>1.608020556826868E-05</v>
      </c>
    </row>
    <row r="17" spans="1:10" ht="20.25" customHeight="1">
      <c r="A17" s="14" t="s">
        <v>258</v>
      </c>
      <c r="B17" s="4" t="s">
        <v>230</v>
      </c>
      <c r="C17" s="133">
        <v>26829.75</v>
      </c>
      <c r="D17" s="133">
        <v>6964.47</v>
      </c>
      <c r="E17" s="26">
        <v>9450.47</v>
      </c>
      <c r="F17" s="26">
        <v>50000</v>
      </c>
      <c r="G17" s="26">
        <v>50000</v>
      </c>
      <c r="H17" s="243">
        <v>50000</v>
      </c>
      <c r="I17" s="43">
        <f>H17/G17*100</f>
        <v>100</v>
      </c>
      <c r="J17" s="115">
        <f>H17/rashodi!$H$7</f>
        <v>2.6800342613781137E-05</v>
      </c>
    </row>
    <row r="18" spans="1:10" ht="18.75" customHeight="1">
      <c r="A18" s="14" t="s">
        <v>254</v>
      </c>
      <c r="B18" s="4" t="s">
        <v>259</v>
      </c>
      <c r="C18" s="143">
        <v>8193.28</v>
      </c>
      <c r="D18" s="143">
        <v>0</v>
      </c>
      <c r="E18" s="26">
        <v>0</v>
      </c>
      <c r="F18" s="129">
        <v>9000</v>
      </c>
      <c r="G18" s="129">
        <v>9000</v>
      </c>
      <c r="H18" s="84">
        <v>9000</v>
      </c>
      <c r="I18" s="43">
        <f t="shared" si="0"/>
        <v>100</v>
      </c>
      <c r="J18" s="115">
        <f>H18/rashodi!$H$7</f>
        <v>4.824061670480605E-06</v>
      </c>
    </row>
    <row r="19" spans="1:10" ht="21.75" customHeight="1">
      <c r="A19" s="14" t="s">
        <v>265</v>
      </c>
      <c r="B19" s="4" t="s">
        <v>268</v>
      </c>
      <c r="C19" s="143">
        <v>40.92</v>
      </c>
      <c r="D19" s="143">
        <v>0</v>
      </c>
      <c r="E19" s="26">
        <v>0</v>
      </c>
      <c r="F19" s="129">
        <v>45</v>
      </c>
      <c r="G19" s="129">
        <v>45</v>
      </c>
      <c r="H19" s="84">
        <v>45</v>
      </c>
      <c r="I19" s="43">
        <f t="shared" si="0"/>
        <v>100</v>
      </c>
      <c r="J19" s="115">
        <f>H19/rashodi!$H$7</f>
        <v>2.4120308352403024E-08</v>
      </c>
    </row>
    <row r="20" spans="1:10" ht="21.75" customHeight="1">
      <c r="A20" s="14" t="s">
        <v>272</v>
      </c>
      <c r="B20" s="4" t="s">
        <v>273</v>
      </c>
      <c r="C20" s="143">
        <v>1166.95</v>
      </c>
      <c r="D20" s="143">
        <v>630.1</v>
      </c>
      <c r="E20" s="26">
        <v>740.63</v>
      </c>
      <c r="F20" s="129">
        <v>2000</v>
      </c>
      <c r="G20" s="129">
        <v>2000</v>
      </c>
      <c r="H20" s="243">
        <v>2000</v>
      </c>
      <c r="I20" s="43">
        <f>H20/G20*100</f>
        <v>100</v>
      </c>
      <c r="J20" s="115">
        <f>H20/rashodi!$H$7</f>
        <v>1.0720137045512455E-06</v>
      </c>
    </row>
    <row r="21" spans="1:10" ht="18.75" customHeight="1">
      <c r="A21" s="14" t="s">
        <v>266</v>
      </c>
      <c r="B21" s="4" t="s">
        <v>267</v>
      </c>
      <c r="C21" s="143">
        <v>40.92</v>
      </c>
      <c r="D21" s="143">
        <v>0</v>
      </c>
      <c r="E21" s="26">
        <v>0</v>
      </c>
      <c r="F21" s="129">
        <v>45</v>
      </c>
      <c r="G21" s="129">
        <v>45</v>
      </c>
      <c r="H21" s="84">
        <v>45</v>
      </c>
      <c r="I21" s="43">
        <f t="shared" si="0"/>
        <v>100</v>
      </c>
      <c r="J21" s="115">
        <f>H21/rashodi!$H$7</f>
        <v>2.4120308352403024E-08</v>
      </c>
    </row>
    <row r="22" spans="1:10" ht="18.75" customHeight="1">
      <c r="A22" s="14" t="s">
        <v>274</v>
      </c>
      <c r="B22" s="4" t="s">
        <v>275</v>
      </c>
      <c r="C22" s="143">
        <v>1166.95</v>
      </c>
      <c r="D22" s="143">
        <v>630.1</v>
      </c>
      <c r="E22" s="26">
        <v>740.63</v>
      </c>
      <c r="F22" s="129">
        <v>2000</v>
      </c>
      <c r="G22" s="129">
        <v>2000</v>
      </c>
      <c r="H22" s="243">
        <v>2000</v>
      </c>
      <c r="I22" s="43">
        <f t="shared" si="0"/>
        <v>100</v>
      </c>
      <c r="J22" s="115">
        <f>H22/rashodi!$H$7</f>
        <v>1.0720137045512455E-06</v>
      </c>
    </row>
    <row r="23" spans="1:10" ht="22.5" customHeight="1">
      <c r="A23" s="31" t="s">
        <v>269</v>
      </c>
      <c r="B23" s="23" t="s">
        <v>285</v>
      </c>
      <c r="C23" s="138">
        <v>294.21</v>
      </c>
      <c r="D23" s="138">
        <v>0</v>
      </c>
      <c r="E23" s="26">
        <v>0</v>
      </c>
      <c r="F23" s="126">
        <v>360</v>
      </c>
      <c r="G23" s="129">
        <v>360</v>
      </c>
      <c r="H23" s="84">
        <v>360</v>
      </c>
      <c r="I23" s="43">
        <f t="shared" si="0"/>
        <v>100</v>
      </c>
      <c r="J23" s="115">
        <f>H23/rashodi!$H$7</f>
        <v>1.929624668192242E-07</v>
      </c>
    </row>
    <row r="24" spans="1:10" ht="21" customHeight="1">
      <c r="A24" s="14" t="s">
        <v>270</v>
      </c>
      <c r="B24" s="4" t="s">
        <v>286</v>
      </c>
      <c r="C24" s="143">
        <v>441.32</v>
      </c>
      <c r="D24" s="143">
        <v>0</v>
      </c>
      <c r="E24" s="26">
        <v>0</v>
      </c>
      <c r="F24" s="129">
        <v>540</v>
      </c>
      <c r="G24" s="129">
        <v>540</v>
      </c>
      <c r="H24" s="84">
        <v>540</v>
      </c>
      <c r="I24" s="43">
        <f t="shared" si="0"/>
        <v>100</v>
      </c>
      <c r="J24" s="115">
        <f>H24/rashodi!$H$7</f>
        <v>2.894437002288363E-07</v>
      </c>
    </row>
    <row r="25" spans="1:10" ht="23.25" customHeight="1" thickBot="1">
      <c r="A25" s="130" t="s">
        <v>271</v>
      </c>
      <c r="B25" s="97" t="s">
        <v>293</v>
      </c>
      <c r="C25" s="144">
        <v>706.02</v>
      </c>
      <c r="D25" s="144">
        <v>0</v>
      </c>
      <c r="E25" s="27">
        <v>0</v>
      </c>
      <c r="F25" s="131">
        <v>900</v>
      </c>
      <c r="G25" s="131">
        <v>900</v>
      </c>
      <c r="H25" s="112">
        <v>900</v>
      </c>
      <c r="I25" s="238">
        <f>H25/G25*100</f>
        <v>100</v>
      </c>
      <c r="J25" s="229">
        <f>H25/rashodi!$H$7</f>
        <v>4.824061670480605E-07</v>
      </c>
    </row>
    <row r="26" ht="21" customHeight="1"/>
    <row r="27" ht="24" customHeight="1">
      <c r="H27" s="25"/>
    </row>
    <row r="28" ht="22.5" customHeight="1"/>
    <row r="29" ht="33.75" customHeight="1"/>
    <row r="30" ht="24.75" customHeight="1"/>
    <row r="31" ht="24.75" customHeight="1"/>
    <row r="32" ht="24.75" customHeight="1"/>
    <row r="33" ht="24.75" customHeight="1"/>
    <row r="34" ht="24.75" customHeight="1"/>
    <row r="35" ht="22.5" customHeight="1"/>
    <row r="36" ht="22.5" customHeight="1"/>
    <row r="37" ht="21" customHeight="1"/>
    <row r="38" spans="11:15" ht="21.75" customHeight="1">
      <c r="K38" s="13"/>
      <c r="L38" s="13"/>
      <c r="M38" s="13"/>
      <c r="N38" s="13"/>
      <c r="O38" s="13"/>
    </row>
    <row r="39" ht="17.25" customHeight="1"/>
    <row r="40" ht="20.25" customHeight="1"/>
    <row r="41" ht="21" customHeight="1"/>
    <row r="42" ht="16.5" customHeight="1"/>
    <row r="43" ht="17.25" customHeight="1"/>
    <row r="44" ht="17.25" customHeight="1"/>
    <row r="45" ht="31.5" customHeight="1"/>
    <row r="46" ht="16.5" customHeight="1"/>
    <row r="47" ht="17.25" customHeight="1"/>
    <row r="48" ht="20.25" customHeight="1"/>
    <row r="49" ht="24.75" customHeight="1"/>
    <row r="50" ht="21.75" customHeight="1"/>
    <row r="53" spans="1:8" ht="12.75">
      <c r="A53" s="2"/>
      <c r="C53" s="16"/>
      <c r="D53" s="16"/>
      <c r="E53" s="16"/>
      <c r="F53" s="16"/>
      <c r="G53" s="16"/>
      <c r="H53" s="16"/>
    </row>
    <row r="54" spans="1:8" ht="12.75">
      <c r="A54" s="2"/>
      <c r="C54" s="16"/>
      <c r="D54" s="16"/>
      <c r="E54" s="16"/>
      <c r="F54" s="16"/>
      <c r="G54" s="16"/>
      <c r="H54" s="16"/>
    </row>
    <row r="55" spans="1:8" ht="12.75">
      <c r="A55" s="2"/>
      <c r="C55" s="16"/>
      <c r="D55" s="16"/>
      <c r="E55" s="45"/>
      <c r="F55" s="16"/>
      <c r="G55" s="76"/>
      <c r="H55" s="16"/>
    </row>
    <row r="56" spans="1:8" ht="12.75">
      <c r="A56" s="2"/>
      <c r="C56" s="16"/>
      <c r="D56" s="16"/>
      <c r="E56" s="45"/>
      <c r="F56" s="45"/>
      <c r="G56" s="45"/>
      <c r="H56" s="16"/>
    </row>
    <row r="57" spans="1:8" ht="12.75">
      <c r="A57" s="2"/>
      <c r="C57" s="16"/>
      <c r="D57" s="16"/>
      <c r="E57" s="16"/>
      <c r="F57" s="16"/>
      <c r="G57" s="16"/>
      <c r="H57" s="16"/>
    </row>
    <row r="58" spans="1:8" ht="12.75">
      <c r="A58" s="2"/>
      <c r="C58" s="16"/>
      <c r="D58" s="16"/>
      <c r="E58" s="16"/>
      <c r="F58" s="16"/>
      <c r="G58" s="16"/>
      <c r="H58" s="16"/>
    </row>
    <row r="59" spans="1:8" ht="12.75">
      <c r="A59" s="2"/>
      <c r="C59" s="16"/>
      <c r="D59" s="16"/>
      <c r="E59" s="16"/>
      <c r="F59" s="16"/>
      <c r="G59" s="16"/>
      <c r="H59" s="16"/>
    </row>
    <row r="60" spans="1:8" ht="12.75">
      <c r="A60" s="2"/>
      <c r="C60" s="16"/>
      <c r="D60" s="16"/>
      <c r="E60" s="16"/>
      <c r="F60" s="16"/>
      <c r="G60" s="16"/>
      <c r="H60" s="16"/>
    </row>
    <row r="61" spans="1:8" ht="12.75">
      <c r="A61" s="2"/>
      <c r="C61" s="16"/>
      <c r="D61" s="16"/>
      <c r="E61" s="16"/>
      <c r="F61" s="16"/>
      <c r="G61" s="16"/>
      <c r="H61" s="16"/>
    </row>
    <row r="62" spans="1:8" ht="12.75">
      <c r="A62" s="18"/>
      <c r="B62" s="9"/>
      <c r="C62" s="16"/>
      <c r="D62" s="16"/>
      <c r="E62" s="16"/>
      <c r="F62" s="16"/>
      <c r="G62" s="16"/>
      <c r="H62" s="16"/>
    </row>
    <row r="63" spans="1:8" ht="12.75">
      <c r="A63" s="18"/>
      <c r="B63" s="9"/>
      <c r="C63" s="16"/>
      <c r="D63" s="16"/>
      <c r="E63" s="16"/>
      <c r="F63" s="16"/>
      <c r="G63" s="16"/>
      <c r="H63" s="16"/>
    </row>
    <row r="64" spans="1:8" ht="12.75">
      <c r="A64" s="18"/>
      <c r="B64" s="9"/>
      <c r="C64" s="16"/>
      <c r="D64" s="16"/>
      <c r="E64" s="16"/>
      <c r="F64" s="16"/>
      <c r="G64" s="16"/>
      <c r="H64" s="16"/>
    </row>
    <row r="65" spans="1:8" ht="12.75">
      <c r="A65" s="18"/>
      <c r="B65" s="9"/>
      <c r="C65" s="16"/>
      <c r="D65" s="16"/>
      <c r="E65" s="16"/>
      <c r="F65" s="16"/>
      <c r="G65" s="16"/>
      <c r="H65" s="16"/>
    </row>
    <row r="66" spans="1:8" ht="12.75">
      <c r="A66" s="18"/>
      <c r="B66" s="9"/>
      <c r="C66" s="16"/>
      <c r="D66" s="16"/>
      <c r="E66" s="16"/>
      <c r="F66" s="16"/>
      <c r="G66" s="16"/>
      <c r="H66" s="16"/>
    </row>
    <row r="67" spans="1:8" ht="12.75">
      <c r="A67" s="18"/>
      <c r="B67" s="9"/>
      <c r="C67" s="16"/>
      <c r="D67" s="16"/>
      <c r="E67" s="16"/>
      <c r="F67" s="16"/>
      <c r="G67" s="16"/>
      <c r="H67" s="16"/>
    </row>
    <row r="68" spans="1:8" ht="12.75">
      <c r="A68" s="18"/>
      <c r="B68" s="9"/>
      <c r="C68" s="16"/>
      <c r="D68" s="16"/>
      <c r="E68" s="16"/>
      <c r="F68" s="16"/>
      <c r="G68" s="16"/>
      <c r="H68" s="16"/>
    </row>
    <row r="69" spans="1:8" ht="12.75">
      <c r="A69" s="18"/>
      <c r="B69" s="9"/>
      <c r="C69" s="16"/>
      <c r="D69" s="16"/>
      <c r="E69" s="16"/>
      <c r="F69" s="16"/>
      <c r="G69" s="16"/>
      <c r="H69" s="16"/>
    </row>
    <row r="70" spans="1:8" ht="12.75">
      <c r="A70" s="18"/>
      <c r="B70" s="9"/>
      <c r="C70" s="16"/>
      <c r="D70" s="16"/>
      <c r="E70" s="16"/>
      <c r="F70" s="16"/>
      <c r="G70" s="16"/>
      <c r="H70" s="16"/>
    </row>
    <row r="71" spans="1:8" ht="12.75">
      <c r="A71" s="18"/>
      <c r="B71" s="9"/>
      <c r="C71" s="16"/>
      <c r="D71" s="16"/>
      <c r="E71" s="16"/>
      <c r="F71" s="16"/>
      <c r="G71" s="16"/>
      <c r="H71" s="16"/>
    </row>
    <row r="72" spans="1:8" ht="12.75">
      <c r="A72" s="18"/>
      <c r="B72" s="9"/>
      <c r="C72" s="16"/>
      <c r="D72" s="16"/>
      <c r="E72" s="16"/>
      <c r="F72" s="16"/>
      <c r="G72" s="16"/>
      <c r="H72" s="16"/>
    </row>
    <row r="73" spans="1:8" ht="12.75">
      <c r="A73" s="18"/>
      <c r="B73" s="9"/>
      <c r="C73" s="16"/>
      <c r="D73" s="16"/>
      <c r="E73" s="16"/>
      <c r="F73" s="16"/>
      <c r="G73" s="16"/>
      <c r="H73" s="16"/>
    </row>
    <row r="74" spans="1:8" ht="12.75">
      <c r="A74" s="18"/>
      <c r="B74" s="9"/>
      <c r="C74" s="16"/>
      <c r="D74" s="16"/>
      <c r="E74" s="16"/>
      <c r="F74" s="16"/>
      <c r="G74" s="16"/>
      <c r="H74" s="16"/>
    </row>
    <row r="75" spans="1:8" ht="12.75">
      <c r="A75" s="18"/>
      <c r="B75" s="9"/>
      <c r="C75" s="16"/>
      <c r="D75" s="16"/>
      <c r="E75" s="16"/>
      <c r="F75" s="16"/>
      <c r="G75" s="16"/>
      <c r="H75" s="16"/>
    </row>
    <row r="76" spans="1:8" ht="12.75">
      <c r="A76" s="18"/>
      <c r="B76" s="9"/>
      <c r="C76" s="16"/>
      <c r="D76" s="16"/>
      <c r="E76" s="16"/>
      <c r="F76" s="16"/>
      <c r="G76" s="16"/>
      <c r="H76" s="16"/>
    </row>
    <row r="77" spans="1:8" ht="12.75">
      <c r="A77" s="18"/>
      <c r="B77" s="9"/>
      <c r="C77" s="16"/>
      <c r="D77" s="16"/>
      <c r="E77" s="16"/>
      <c r="F77" s="16"/>
      <c r="G77" s="16"/>
      <c r="H77" s="16"/>
    </row>
    <row r="78" spans="1:8" ht="12.75">
      <c r="A78" s="18"/>
      <c r="B78" s="9"/>
      <c r="C78" s="16"/>
      <c r="D78" s="16"/>
      <c r="E78" s="16"/>
      <c r="F78" s="16"/>
      <c r="G78" s="16"/>
      <c r="H78" s="16"/>
    </row>
    <row r="79" spans="1:8" ht="12.75">
      <c r="A79" s="18"/>
      <c r="B79" s="9"/>
      <c r="C79" s="16"/>
      <c r="D79" s="16"/>
      <c r="E79" s="16"/>
      <c r="F79" s="16"/>
      <c r="G79" s="16"/>
      <c r="H79" s="16"/>
    </row>
    <row r="80" spans="1:8" ht="12.75">
      <c r="A80" s="18"/>
      <c r="B80" s="9"/>
      <c r="C80" s="16"/>
      <c r="D80" s="16"/>
      <c r="E80" s="16"/>
      <c r="F80" s="16"/>
      <c r="G80" s="16"/>
      <c r="H80" s="16"/>
    </row>
    <row r="81" spans="1:8" ht="12.75">
      <c r="A81" s="18"/>
      <c r="B81" s="9"/>
      <c r="C81" s="16"/>
      <c r="D81" s="16"/>
      <c r="E81" s="16"/>
      <c r="F81" s="16"/>
      <c r="G81" s="16"/>
      <c r="H81" s="16"/>
    </row>
    <row r="82" spans="1:8" ht="12.75">
      <c r="A82" s="18"/>
      <c r="B82" s="9"/>
      <c r="C82" s="16"/>
      <c r="D82" s="16"/>
      <c r="E82" s="16"/>
      <c r="F82" s="16"/>
      <c r="G82" s="16"/>
      <c r="H82" s="16"/>
    </row>
    <row r="83" spans="1:8" ht="12.75">
      <c r="A83" s="18"/>
      <c r="B83" s="9"/>
      <c r="C83" s="16"/>
      <c r="D83" s="16"/>
      <c r="E83" s="16"/>
      <c r="F83" s="16"/>
      <c r="G83" s="16"/>
      <c r="H83" s="16"/>
    </row>
    <row r="84" spans="1:8" ht="12.75">
      <c r="A84" s="18"/>
      <c r="B84" s="9"/>
      <c r="C84" s="16"/>
      <c r="D84" s="16"/>
      <c r="E84" s="16"/>
      <c r="F84" s="16"/>
      <c r="G84" s="16"/>
      <c r="H84" s="16"/>
    </row>
    <row r="85" spans="1:8" ht="12.75">
      <c r="A85" s="18"/>
      <c r="B85" s="9"/>
      <c r="C85" s="16"/>
      <c r="D85" s="16"/>
      <c r="E85" s="16"/>
      <c r="F85" s="16"/>
      <c r="G85" s="16"/>
      <c r="H85" s="16"/>
    </row>
    <row r="86" spans="1:8" ht="12.75">
      <c r="A86" s="18"/>
      <c r="B86" s="9"/>
      <c r="C86" s="16"/>
      <c r="D86" s="16"/>
      <c r="E86" s="16"/>
      <c r="F86" s="16"/>
      <c r="G86" s="16"/>
      <c r="H86" s="16"/>
    </row>
    <row r="87" spans="1:8" ht="12.75">
      <c r="A87" s="18"/>
      <c r="B87" s="9"/>
      <c r="C87" s="16"/>
      <c r="D87" s="16"/>
      <c r="E87" s="16"/>
      <c r="F87" s="16"/>
      <c r="G87" s="16"/>
      <c r="H87" s="16"/>
    </row>
    <row r="88" spans="1:8" ht="12.75">
      <c r="A88" s="18"/>
      <c r="B88" s="9"/>
      <c r="C88" s="16"/>
      <c r="D88" s="16"/>
      <c r="E88" s="16"/>
      <c r="F88" s="16"/>
      <c r="G88" s="16"/>
      <c r="H88" s="16"/>
    </row>
    <row r="89" spans="1:8" ht="12.75">
      <c r="A89" s="18"/>
      <c r="B89" s="9"/>
      <c r="C89" s="16"/>
      <c r="D89" s="16"/>
      <c r="E89" s="16"/>
      <c r="F89" s="16"/>
      <c r="G89" s="16"/>
      <c r="H89" s="16"/>
    </row>
    <row r="90" spans="1:8" ht="12.75">
      <c r="A90" s="18"/>
      <c r="B90" s="9"/>
      <c r="C90" s="16"/>
      <c r="D90" s="16"/>
      <c r="E90" s="16"/>
      <c r="F90" s="16"/>
      <c r="G90" s="16"/>
      <c r="H90" s="16"/>
    </row>
    <row r="91" spans="1:8" ht="12.75">
      <c r="A91" s="18"/>
      <c r="B91" s="9"/>
      <c r="C91" s="16"/>
      <c r="D91" s="16"/>
      <c r="E91" s="16"/>
      <c r="F91" s="16"/>
      <c r="G91" s="16"/>
      <c r="H91" s="16"/>
    </row>
    <row r="92" spans="1:8" ht="12.75">
      <c r="A92" s="18"/>
      <c r="B92" s="9"/>
      <c r="C92" s="16"/>
      <c r="D92" s="16"/>
      <c r="E92" s="16"/>
      <c r="F92" s="16"/>
      <c r="G92" s="16"/>
      <c r="H92" s="16"/>
    </row>
    <row r="93" spans="1:8" ht="12.75">
      <c r="A93" s="18"/>
      <c r="B93" s="9"/>
      <c r="C93" s="16"/>
      <c r="D93" s="16"/>
      <c r="E93" s="16"/>
      <c r="F93" s="16"/>
      <c r="G93" s="16"/>
      <c r="H93" s="16"/>
    </row>
    <row r="94" spans="1:8" ht="12.75">
      <c r="A94" s="18"/>
      <c r="B94" s="9"/>
      <c r="C94" s="16"/>
      <c r="D94" s="16"/>
      <c r="E94" s="16"/>
      <c r="F94" s="16"/>
      <c r="G94" s="16"/>
      <c r="H94" s="16"/>
    </row>
    <row r="95" spans="1:8" ht="12.75">
      <c r="A95" s="18"/>
      <c r="B95" s="9"/>
      <c r="C95" s="16"/>
      <c r="D95" s="16"/>
      <c r="E95" s="16"/>
      <c r="F95" s="16"/>
      <c r="G95" s="16"/>
      <c r="H95" s="16"/>
    </row>
    <row r="96" spans="1:8" ht="12.75">
      <c r="A96" s="18"/>
      <c r="B96" s="9"/>
      <c r="C96" s="16"/>
      <c r="D96" s="16"/>
      <c r="E96" s="16"/>
      <c r="F96" s="16"/>
      <c r="G96" s="16"/>
      <c r="H96" s="16"/>
    </row>
    <row r="97" spans="1:8" ht="12.75">
      <c r="A97" s="18"/>
      <c r="B97" s="9"/>
      <c r="C97" s="16"/>
      <c r="D97" s="16"/>
      <c r="E97" s="16"/>
      <c r="F97" s="16"/>
      <c r="G97" s="16"/>
      <c r="H97" s="16"/>
    </row>
    <row r="98" spans="1:8" ht="12.75">
      <c r="A98" s="18"/>
      <c r="B98" s="9"/>
      <c r="C98" s="16"/>
      <c r="D98" s="16"/>
      <c r="E98" s="16"/>
      <c r="F98" s="16"/>
      <c r="G98" s="16"/>
      <c r="H98" s="16"/>
    </row>
    <row r="99" spans="1:8" ht="12.75">
      <c r="A99" s="18"/>
      <c r="B99" s="9"/>
      <c r="C99" s="16"/>
      <c r="D99" s="16"/>
      <c r="E99" s="16"/>
      <c r="F99" s="16"/>
      <c r="G99" s="16"/>
      <c r="H99" s="16"/>
    </row>
    <row r="100" spans="1:8" ht="12.75">
      <c r="A100" s="18"/>
      <c r="B100" s="9"/>
      <c r="C100" s="16"/>
      <c r="D100" s="16"/>
      <c r="E100" s="16"/>
      <c r="F100" s="16"/>
      <c r="G100" s="16"/>
      <c r="H100" s="16"/>
    </row>
    <row r="101" spans="1:8" ht="12.75">
      <c r="A101" s="18"/>
      <c r="B101" s="9"/>
      <c r="C101" s="16"/>
      <c r="D101" s="16"/>
      <c r="E101" s="16"/>
      <c r="F101" s="16"/>
      <c r="G101" s="16"/>
      <c r="H101" s="16"/>
    </row>
    <row r="102" spans="1:8" ht="12.75">
      <c r="A102" s="18"/>
      <c r="B102" s="9"/>
      <c r="C102" s="16"/>
      <c r="D102" s="16"/>
      <c r="E102" s="16"/>
      <c r="F102" s="16"/>
      <c r="G102" s="16"/>
      <c r="H102" s="16"/>
    </row>
    <row r="103" spans="1:8" ht="12.75">
      <c r="A103" s="18"/>
      <c r="B103" s="9"/>
      <c r="C103" s="16"/>
      <c r="D103" s="16"/>
      <c r="E103" s="16"/>
      <c r="F103" s="16"/>
      <c r="G103" s="16"/>
      <c r="H103" s="16"/>
    </row>
    <row r="104" spans="1:8" ht="12.75">
      <c r="A104" s="18"/>
      <c r="B104" s="9"/>
      <c r="C104" s="16"/>
      <c r="D104" s="16"/>
      <c r="E104" s="16"/>
      <c r="F104" s="16"/>
      <c r="G104" s="16"/>
      <c r="H104" s="16"/>
    </row>
    <row r="105" spans="1:8" ht="12.75">
      <c r="A105" s="18"/>
      <c r="B105" s="9"/>
      <c r="C105" s="16"/>
      <c r="D105" s="16"/>
      <c r="E105" s="16"/>
      <c r="F105" s="16"/>
      <c r="G105" s="16"/>
      <c r="H105" s="16"/>
    </row>
    <row r="106" spans="1:8" ht="12.75">
      <c r="A106" s="18"/>
      <c r="B106" s="9"/>
      <c r="C106" s="16"/>
      <c r="D106" s="16"/>
      <c r="E106" s="16"/>
      <c r="F106" s="16"/>
      <c r="G106" s="16"/>
      <c r="H106" s="16"/>
    </row>
    <row r="107" spans="1:8" ht="12.75">
      <c r="A107" s="18"/>
      <c r="B107" s="9"/>
      <c r="C107" s="16"/>
      <c r="D107" s="16"/>
      <c r="E107" s="16"/>
      <c r="F107" s="16"/>
      <c r="G107" s="16"/>
      <c r="H107" s="16"/>
    </row>
    <row r="108" spans="1:8" ht="12.75">
      <c r="A108" s="18"/>
      <c r="B108" s="9"/>
      <c r="C108" s="16"/>
      <c r="D108" s="16"/>
      <c r="E108" s="16"/>
      <c r="F108" s="16"/>
      <c r="G108" s="16"/>
      <c r="H108" s="16"/>
    </row>
    <row r="109" spans="1:8" ht="12.75">
      <c r="A109" s="18"/>
      <c r="B109" s="9"/>
      <c r="C109" s="16"/>
      <c r="D109" s="16"/>
      <c r="E109" s="16"/>
      <c r="F109" s="16"/>
      <c r="G109" s="16"/>
      <c r="H109" s="16"/>
    </row>
    <row r="110" spans="1:8" ht="12.75">
      <c r="A110" s="18"/>
      <c r="B110" s="9"/>
      <c r="C110" s="16"/>
      <c r="D110" s="16"/>
      <c r="E110" s="16"/>
      <c r="F110" s="16"/>
      <c r="G110" s="16"/>
      <c r="H110" s="16"/>
    </row>
    <row r="111" spans="1:8" ht="12.75">
      <c r="A111" s="18"/>
      <c r="B111" s="9"/>
      <c r="C111" s="16"/>
      <c r="D111" s="16"/>
      <c r="E111" s="16"/>
      <c r="F111" s="16"/>
      <c r="G111" s="16"/>
      <c r="H111" s="16"/>
    </row>
    <row r="112" spans="1:8" ht="12.75">
      <c r="A112" s="18"/>
      <c r="B112" s="9"/>
      <c r="C112" s="16"/>
      <c r="D112" s="16"/>
      <c r="E112" s="16"/>
      <c r="F112" s="16"/>
      <c r="G112" s="16"/>
      <c r="H112" s="16"/>
    </row>
    <row r="113" spans="1:8" ht="12.75">
      <c r="A113" s="18"/>
      <c r="B113" s="9"/>
      <c r="C113" s="16"/>
      <c r="D113" s="16"/>
      <c r="E113" s="16"/>
      <c r="F113" s="16"/>
      <c r="G113" s="16"/>
      <c r="H113" s="16"/>
    </row>
    <row r="114" spans="1:8" ht="12.75">
      <c r="A114" s="18"/>
      <c r="B114" s="9"/>
      <c r="C114" s="16"/>
      <c r="D114" s="16"/>
      <c r="E114" s="16"/>
      <c r="F114" s="16"/>
      <c r="G114" s="16"/>
      <c r="H114" s="16"/>
    </row>
    <row r="115" spans="1:8" ht="12.75">
      <c r="A115" s="18"/>
      <c r="B115" s="9"/>
      <c r="C115" s="16"/>
      <c r="D115" s="16"/>
      <c r="E115" s="16"/>
      <c r="F115" s="16"/>
      <c r="G115" s="16"/>
      <c r="H115" s="16"/>
    </row>
    <row r="116" spans="1:8" ht="12.75">
      <c r="A116" s="18"/>
      <c r="B116" s="9"/>
      <c r="C116" s="16"/>
      <c r="D116" s="16"/>
      <c r="E116" s="16"/>
      <c r="F116" s="16"/>
      <c r="G116" s="16"/>
      <c r="H116" s="16"/>
    </row>
    <row r="117" spans="1:8" ht="12.75">
      <c r="A117" s="18"/>
      <c r="B117" s="9"/>
      <c r="C117" s="16"/>
      <c r="D117" s="16"/>
      <c r="E117" s="16"/>
      <c r="F117" s="16"/>
      <c r="G117" s="16"/>
      <c r="H117" s="16"/>
    </row>
    <row r="118" spans="1:8" ht="12.75">
      <c r="A118" s="18"/>
      <c r="B118" s="9"/>
      <c r="C118" s="16"/>
      <c r="D118" s="16"/>
      <c r="E118" s="16"/>
      <c r="F118" s="16"/>
      <c r="G118" s="16"/>
      <c r="H118" s="16"/>
    </row>
    <row r="119" spans="1:8" ht="12.75">
      <c r="A119" s="18"/>
      <c r="B119" s="9"/>
      <c r="C119" s="16"/>
      <c r="D119" s="16"/>
      <c r="E119" s="16"/>
      <c r="F119" s="16"/>
      <c r="G119" s="16"/>
      <c r="H119" s="16"/>
    </row>
    <row r="120" spans="1:8" ht="12.75">
      <c r="A120" s="18"/>
      <c r="B120" s="9"/>
      <c r="C120" s="16"/>
      <c r="D120" s="16"/>
      <c r="E120" s="16"/>
      <c r="F120" s="16"/>
      <c r="G120" s="16"/>
      <c r="H120" s="16"/>
    </row>
    <row r="121" spans="1:8" ht="12.75">
      <c r="A121" s="18"/>
      <c r="B121" s="9"/>
      <c r="C121" s="16"/>
      <c r="D121" s="16"/>
      <c r="E121" s="16"/>
      <c r="F121" s="16"/>
      <c r="G121" s="16"/>
      <c r="H121" s="16"/>
    </row>
    <row r="122" spans="1:8" ht="12.75">
      <c r="A122" s="18"/>
      <c r="B122" s="9"/>
      <c r="C122" s="16"/>
      <c r="D122" s="16"/>
      <c r="E122" s="16"/>
      <c r="F122" s="16"/>
      <c r="G122" s="16"/>
      <c r="H122" s="16"/>
    </row>
    <row r="123" spans="1:8" ht="12.75">
      <c r="A123" s="18"/>
      <c r="B123" s="9"/>
      <c r="C123" s="16"/>
      <c r="D123" s="16"/>
      <c r="E123" s="16"/>
      <c r="F123" s="16"/>
      <c r="G123" s="16"/>
      <c r="H123" s="16"/>
    </row>
    <row r="124" spans="1:8" ht="12.75">
      <c r="A124" s="18"/>
      <c r="B124" s="9"/>
      <c r="C124" s="16"/>
      <c r="D124" s="16"/>
      <c r="E124" s="16"/>
      <c r="F124" s="16"/>
      <c r="G124" s="16"/>
      <c r="H124" s="16"/>
    </row>
    <row r="125" spans="1:8" ht="12.75">
      <c r="A125" s="18"/>
      <c r="B125" s="9"/>
      <c r="C125" s="16"/>
      <c r="D125" s="16"/>
      <c r="E125" s="16"/>
      <c r="F125" s="16"/>
      <c r="G125" s="16"/>
      <c r="H125" s="16"/>
    </row>
    <row r="126" spans="1:8" ht="12.75">
      <c r="A126" s="18"/>
      <c r="B126" s="9"/>
      <c r="C126" s="16"/>
      <c r="D126" s="16"/>
      <c r="E126" s="16"/>
      <c r="F126" s="16"/>
      <c r="G126" s="16"/>
      <c r="H126" s="16"/>
    </row>
    <row r="127" spans="1:8" ht="12.75">
      <c r="A127" s="18"/>
      <c r="B127" s="9"/>
      <c r="C127" s="16"/>
      <c r="D127" s="16"/>
      <c r="E127" s="16"/>
      <c r="F127" s="16"/>
      <c r="G127" s="16"/>
      <c r="H127" s="16"/>
    </row>
    <row r="128" spans="1:8" ht="12.75">
      <c r="A128" s="18"/>
      <c r="B128" s="9"/>
      <c r="C128" s="16"/>
      <c r="D128" s="16"/>
      <c r="E128" s="16"/>
      <c r="F128" s="16"/>
      <c r="G128" s="16"/>
      <c r="H128" s="16"/>
    </row>
    <row r="129" spans="1:8" ht="12.75">
      <c r="A129" s="18"/>
      <c r="B129" s="9"/>
      <c r="C129" s="16"/>
      <c r="D129" s="16"/>
      <c r="E129" s="16"/>
      <c r="F129" s="16"/>
      <c r="G129" s="16"/>
      <c r="H129" s="16"/>
    </row>
    <row r="130" spans="1:8" ht="12.75">
      <c r="A130" s="2"/>
      <c r="C130" s="13"/>
      <c r="D130" s="13"/>
      <c r="E130" s="13"/>
      <c r="F130" s="13"/>
      <c r="G130" s="13"/>
      <c r="H130" s="13"/>
    </row>
    <row r="131" spans="1:8" ht="12.75">
      <c r="A131" s="2"/>
      <c r="C131" s="13"/>
      <c r="D131" s="13"/>
      <c r="E131" s="13"/>
      <c r="F131" s="13"/>
      <c r="G131" s="13"/>
      <c r="H131" s="13"/>
    </row>
    <row r="132" spans="1:8" ht="12.75">
      <c r="A132" s="2"/>
      <c r="C132" s="13"/>
      <c r="D132" s="13"/>
      <c r="E132" s="13"/>
      <c r="F132" s="13"/>
      <c r="G132" s="13"/>
      <c r="H132" s="13"/>
    </row>
    <row r="133" spans="1:8" ht="12.75">
      <c r="A133" s="2"/>
      <c r="C133" s="13"/>
      <c r="D133" s="13"/>
      <c r="E133" s="13"/>
      <c r="F133" s="13"/>
      <c r="G133" s="13"/>
      <c r="H133" s="13"/>
    </row>
    <row r="134" spans="1:8" ht="12.75">
      <c r="A134" s="2"/>
      <c r="C134" s="13"/>
      <c r="D134" s="13"/>
      <c r="E134" s="13"/>
      <c r="F134" s="13"/>
      <c r="G134" s="13"/>
      <c r="H134" s="13"/>
    </row>
    <row r="135" spans="1:8" ht="12.75">
      <c r="A135" s="2"/>
      <c r="C135" s="13"/>
      <c r="D135" s="13"/>
      <c r="E135" s="13"/>
      <c r="F135" s="13"/>
      <c r="G135" s="13"/>
      <c r="H135" s="13"/>
    </row>
    <row r="136" spans="1:8" ht="12.75">
      <c r="A136" s="2"/>
      <c r="C136" s="13"/>
      <c r="D136" s="13"/>
      <c r="E136" s="13"/>
      <c r="F136" s="13"/>
      <c r="G136" s="13"/>
      <c r="H136" s="13"/>
    </row>
    <row r="137" spans="1:8" ht="12.75">
      <c r="A137" s="2"/>
      <c r="C137" s="13"/>
      <c r="D137" s="13"/>
      <c r="E137" s="13"/>
      <c r="F137" s="13"/>
      <c r="G137" s="13"/>
      <c r="H137" s="13"/>
    </row>
    <row r="138" spans="1:8" ht="12.75">
      <c r="A138" s="2"/>
      <c r="C138" s="13"/>
      <c r="D138" s="13"/>
      <c r="E138" s="13"/>
      <c r="F138" s="13"/>
      <c r="G138" s="13"/>
      <c r="H138" s="13"/>
    </row>
    <row r="139" spans="1:8" ht="12.75">
      <c r="A139" s="2"/>
      <c r="C139" s="13"/>
      <c r="D139" s="13"/>
      <c r="E139" s="13"/>
      <c r="F139" s="13"/>
      <c r="G139" s="13"/>
      <c r="H139" s="13"/>
    </row>
    <row r="140" spans="1:8" ht="12.75">
      <c r="A140" s="2"/>
      <c r="C140" s="13"/>
      <c r="D140" s="13"/>
      <c r="E140" s="13"/>
      <c r="F140" s="13"/>
      <c r="G140" s="13"/>
      <c r="H140" s="13"/>
    </row>
    <row r="141" spans="1:8" ht="12.75">
      <c r="A141" s="2"/>
      <c r="C141" s="13"/>
      <c r="D141" s="13"/>
      <c r="E141" s="13"/>
      <c r="F141" s="13"/>
      <c r="G141" s="13"/>
      <c r="H141" s="13"/>
    </row>
    <row r="142" spans="1:8" ht="12.75">
      <c r="A142" s="2"/>
      <c r="C142" s="13"/>
      <c r="D142" s="13"/>
      <c r="E142" s="13"/>
      <c r="F142" s="13"/>
      <c r="G142" s="13"/>
      <c r="H142" s="13"/>
    </row>
    <row r="143" spans="1:8" ht="12.75">
      <c r="A143" s="2"/>
      <c r="C143" s="13"/>
      <c r="D143" s="13"/>
      <c r="E143" s="13"/>
      <c r="F143" s="13"/>
      <c r="G143" s="13"/>
      <c r="H143" s="13"/>
    </row>
    <row r="144" spans="1:8" ht="12.75">
      <c r="A144" s="2"/>
      <c r="C144" s="13"/>
      <c r="D144" s="13"/>
      <c r="E144" s="13"/>
      <c r="F144" s="13"/>
      <c r="G144" s="13"/>
      <c r="H144" s="13"/>
    </row>
    <row r="145" spans="1:8" ht="12.75">
      <c r="A145" s="2"/>
      <c r="C145" s="13"/>
      <c r="D145" s="13"/>
      <c r="E145" s="13"/>
      <c r="F145" s="13"/>
      <c r="G145" s="13"/>
      <c r="H145" s="13"/>
    </row>
    <row r="146" spans="1:8" ht="12.75">
      <c r="A146" s="2"/>
      <c r="C146" s="13"/>
      <c r="D146" s="13"/>
      <c r="E146" s="13"/>
      <c r="F146" s="13"/>
      <c r="G146" s="13"/>
      <c r="H146" s="13"/>
    </row>
    <row r="147" spans="1:8" ht="12.75">
      <c r="A147" s="2"/>
      <c r="C147" s="13"/>
      <c r="D147" s="13"/>
      <c r="E147" s="13"/>
      <c r="F147" s="13"/>
      <c r="G147" s="13"/>
      <c r="H147" s="13"/>
    </row>
    <row r="148" spans="1:8" ht="12.75">
      <c r="A148" s="2"/>
      <c r="C148" s="13"/>
      <c r="D148" s="13"/>
      <c r="E148" s="13"/>
      <c r="F148" s="13"/>
      <c r="G148" s="13"/>
      <c r="H148" s="13"/>
    </row>
    <row r="149" spans="1:8" ht="12.75">
      <c r="A149" s="2"/>
      <c r="C149" s="13"/>
      <c r="D149" s="13"/>
      <c r="E149" s="13"/>
      <c r="F149" s="13"/>
      <c r="G149" s="13"/>
      <c r="H149" s="13"/>
    </row>
    <row r="150" spans="1:8" ht="12.75">
      <c r="A150" s="2"/>
      <c r="C150" s="13"/>
      <c r="D150" s="13"/>
      <c r="E150" s="13"/>
      <c r="F150" s="13"/>
      <c r="G150" s="13"/>
      <c r="H150" s="13"/>
    </row>
    <row r="151" spans="1:8" ht="12.75">
      <c r="A151" s="2"/>
      <c r="C151" s="13"/>
      <c r="D151" s="13"/>
      <c r="E151" s="13"/>
      <c r="F151" s="13"/>
      <c r="G151" s="13"/>
      <c r="H151" s="13"/>
    </row>
    <row r="152" spans="1:8" ht="12.75">
      <c r="A152" s="2"/>
      <c r="C152" s="13"/>
      <c r="D152" s="13"/>
      <c r="E152" s="13"/>
      <c r="F152" s="13"/>
      <c r="G152" s="13"/>
      <c r="H152" s="13"/>
    </row>
    <row r="153" spans="1:8" ht="12.75">
      <c r="A153" s="2"/>
      <c r="C153" s="13"/>
      <c r="D153" s="13"/>
      <c r="E153" s="13"/>
      <c r="F153" s="13"/>
      <c r="G153" s="13"/>
      <c r="H153" s="13"/>
    </row>
    <row r="154" spans="1:8" ht="12.75">
      <c r="A154" s="2"/>
      <c r="C154" s="13"/>
      <c r="D154" s="13"/>
      <c r="E154" s="13"/>
      <c r="F154" s="13"/>
      <c r="G154" s="13"/>
      <c r="H154" s="13"/>
    </row>
    <row r="155" spans="1:8" ht="12.75">
      <c r="A155" s="2"/>
      <c r="C155" s="13"/>
      <c r="D155" s="13"/>
      <c r="E155" s="13"/>
      <c r="F155" s="13"/>
      <c r="G155" s="13"/>
      <c r="H155" s="13"/>
    </row>
    <row r="156" spans="1:8" ht="12.75">
      <c r="A156" s="2"/>
      <c r="C156" s="13"/>
      <c r="D156" s="13"/>
      <c r="E156" s="13"/>
      <c r="F156" s="13"/>
      <c r="G156" s="13"/>
      <c r="H156" s="13"/>
    </row>
    <row r="157" spans="1:8" ht="12.75">
      <c r="A157" s="2"/>
      <c r="C157" s="13"/>
      <c r="D157" s="13"/>
      <c r="E157" s="13"/>
      <c r="F157" s="13"/>
      <c r="G157" s="13"/>
      <c r="H157" s="13"/>
    </row>
    <row r="158" spans="1:8" ht="12.75">
      <c r="A158" s="2"/>
      <c r="C158" s="13"/>
      <c r="D158" s="13"/>
      <c r="E158" s="13"/>
      <c r="F158" s="13"/>
      <c r="G158" s="13"/>
      <c r="H158" s="13"/>
    </row>
    <row r="159" spans="1:8" ht="12.75">
      <c r="A159" s="2"/>
      <c r="C159" s="13"/>
      <c r="D159" s="13"/>
      <c r="E159" s="13"/>
      <c r="F159" s="13"/>
      <c r="G159" s="13"/>
      <c r="H159" s="13"/>
    </row>
    <row r="160" spans="1:8" ht="12.75">
      <c r="A160" s="2"/>
      <c r="C160" s="13"/>
      <c r="D160" s="13"/>
      <c r="E160" s="13"/>
      <c r="F160" s="13"/>
      <c r="G160" s="13"/>
      <c r="H160" s="13"/>
    </row>
    <row r="161" spans="1:8" ht="12.75">
      <c r="A161" s="2"/>
      <c r="C161" s="13"/>
      <c r="D161" s="13"/>
      <c r="E161" s="13"/>
      <c r="F161" s="13"/>
      <c r="G161" s="13"/>
      <c r="H161" s="13"/>
    </row>
    <row r="162" spans="1:8" ht="12.75">
      <c r="A162" s="2"/>
      <c r="C162" s="13"/>
      <c r="D162" s="13"/>
      <c r="E162" s="13"/>
      <c r="F162" s="13"/>
      <c r="G162" s="13"/>
      <c r="H162" s="13"/>
    </row>
    <row r="163" spans="1:8" ht="12.75">
      <c r="A163" s="2"/>
      <c r="C163" s="13"/>
      <c r="D163" s="13"/>
      <c r="E163" s="13"/>
      <c r="F163" s="13"/>
      <c r="G163" s="13"/>
      <c r="H163" s="13"/>
    </row>
    <row r="164" spans="1:8" ht="12.75">
      <c r="A164" s="2"/>
      <c r="C164" s="13"/>
      <c r="D164" s="13"/>
      <c r="E164" s="13"/>
      <c r="F164" s="13"/>
      <c r="G164" s="13"/>
      <c r="H164" s="13"/>
    </row>
    <row r="165" spans="1:8" ht="12.75">
      <c r="A165" s="2"/>
      <c r="C165" s="13"/>
      <c r="D165" s="13"/>
      <c r="E165" s="13"/>
      <c r="F165" s="13"/>
      <c r="G165" s="13"/>
      <c r="H165" s="13"/>
    </row>
    <row r="166" spans="1:8" ht="12.75">
      <c r="A166" s="2"/>
      <c r="C166" s="13"/>
      <c r="D166" s="13"/>
      <c r="E166" s="13"/>
      <c r="F166" s="13"/>
      <c r="G166" s="13"/>
      <c r="H166" s="13"/>
    </row>
    <row r="167" spans="1:8" ht="12.75">
      <c r="A167" s="2"/>
      <c r="C167" s="13"/>
      <c r="D167" s="13"/>
      <c r="E167" s="13"/>
      <c r="F167" s="13"/>
      <c r="G167" s="13"/>
      <c r="H167" s="13"/>
    </row>
    <row r="168" spans="1:8" ht="12.75">
      <c r="A168" s="2"/>
      <c r="C168" s="13"/>
      <c r="D168" s="13"/>
      <c r="E168" s="13"/>
      <c r="F168" s="13"/>
      <c r="G168" s="13"/>
      <c r="H168" s="13"/>
    </row>
    <row r="169" spans="1:8" ht="12.75">
      <c r="A169" s="2"/>
      <c r="C169" s="13"/>
      <c r="D169" s="13"/>
      <c r="E169" s="13"/>
      <c r="F169" s="13"/>
      <c r="G169" s="13"/>
      <c r="H169" s="13"/>
    </row>
    <row r="170" spans="1:8" ht="12.75">
      <c r="A170" s="2"/>
      <c r="C170" s="13"/>
      <c r="D170" s="13"/>
      <c r="E170" s="13"/>
      <c r="F170" s="13"/>
      <c r="G170" s="13"/>
      <c r="H170" s="13"/>
    </row>
    <row r="171" spans="1:8" ht="12.75">
      <c r="A171" s="2"/>
      <c r="C171" s="13"/>
      <c r="D171" s="13"/>
      <c r="E171" s="13"/>
      <c r="F171" s="13"/>
      <c r="G171" s="13"/>
      <c r="H171" s="13"/>
    </row>
    <row r="172" spans="1:8" ht="12.75">
      <c r="A172" s="2"/>
      <c r="C172" s="13"/>
      <c r="D172" s="13"/>
      <c r="E172" s="13"/>
      <c r="F172" s="13"/>
      <c r="G172" s="13"/>
      <c r="H172" s="13"/>
    </row>
    <row r="173" spans="1:8" ht="12.75">
      <c r="A173" s="2"/>
      <c r="C173" s="13"/>
      <c r="D173" s="13"/>
      <c r="E173" s="13"/>
      <c r="F173" s="13"/>
      <c r="G173" s="13"/>
      <c r="H173" s="13"/>
    </row>
    <row r="174" spans="1:8" ht="12.75">
      <c r="A174" s="2"/>
      <c r="C174" s="13"/>
      <c r="D174" s="13"/>
      <c r="E174" s="13"/>
      <c r="F174" s="13"/>
      <c r="G174" s="13"/>
      <c r="H174" s="13"/>
    </row>
    <row r="175" spans="1:8" ht="12.75">
      <c r="A175" s="2"/>
      <c r="C175" s="13"/>
      <c r="D175" s="13"/>
      <c r="E175" s="13"/>
      <c r="F175" s="13"/>
      <c r="G175" s="13"/>
      <c r="H175" s="13"/>
    </row>
    <row r="176" spans="1:8" ht="12.75">
      <c r="A176" s="2"/>
      <c r="C176" s="13"/>
      <c r="D176" s="13"/>
      <c r="E176" s="13"/>
      <c r="F176" s="13"/>
      <c r="G176" s="13"/>
      <c r="H176" s="13"/>
    </row>
    <row r="177" spans="1:8" ht="12.75">
      <c r="A177" s="2"/>
      <c r="C177" s="13"/>
      <c r="D177" s="13"/>
      <c r="E177" s="13"/>
      <c r="F177" s="13"/>
      <c r="G177" s="13"/>
      <c r="H177" s="13"/>
    </row>
    <row r="178" spans="1:8" ht="12.75">
      <c r="A178" s="2"/>
      <c r="C178" s="13"/>
      <c r="D178" s="13"/>
      <c r="E178" s="13"/>
      <c r="F178" s="13"/>
      <c r="G178" s="13"/>
      <c r="H178" s="13"/>
    </row>
    <row r="179" spans="1:8" ht="12.75">
      <c r="A179" s="2"/>
      <c r="C179" s="13"/>
      <c r="D179" s="13"/>
      <c r="E179" s="13"/>
      <c r="F179" s="13"/>
      <c r="G179" s="13"/>
      <c r="H179" s="13"/>
    </row>
    <row r="180" spans="1:8" ht="12.75">
      <c r="A180" s="2"/>
      <c r="C180" s="13"/>
      <c r="D180" s="13"/>
      <c r="E180" s="13"/>
      <c r="F180" s="13"/>
      <c r="G180" s="13"/>
      <c r="H180" s="13"/>
    </row>
    <row r="181" spans="1:8" ht="12.75">
      <c r="A181" s="2"/>
      <c r="C181" s="13"/>
      <c r="D181" s="13"/>
      <c r="E181" s="13"/>
      <c r="F181" s="13"/>
      <c r="G181" s="13"/>
      <c r="H181" s="13"/>
    </row>
    <row r="182" spans="1:8" ht="12.75">
      <c r="A182" s="2"/>
      <c r="C182" s="13"/>
      <c r="D182" s="13"/>
      <c r="E182" s="13"/>
      <c r="F182" s="13"/>
      <c r="G182" s="13"/>
      <c r="H182" s="13"/>
    </row>
    <row r="183" spans="1:8" ht="12.75">
      <c r="A183" s="2"/>
      <c r="C183" s="13"/>
      <c r="D183" s="13"/>
      <c r="E183" s="13"/>
      <c r="F183" s="13"/>
      <c r="G183" s="13"/>
      <c r="H183" s="13"/>
    </row>
    <row r="184" spans="1:8" ht="12.75">
      <c r="A184" s="2"/>
      <c r="C184" s="13"/>
      <c r="D184" s="13"/>
      <c r="E184" s="13"/>
      <c r="F184" s="13"/>
      <c r="G184" s="13"/>
      <c r="H184" s="13"/>
    </row>
    <row r="185" spans="1:8" ht="12.75">
      <c r="A185" s="2"/>
      <c r="C185" s="13"/>
      <c r="D185" s="13"/>
      <c r="E185" s="13"/>
      <c r="F185" s="13"/>
      <c r="G185" s="13"/>
      <c r="H185" s="13"/>
    </row>
    <row r="186" spans="1:8" ht="12.75">
      <c r="A186" s="2"/>
      <c r="C186" s="13"/>
      <c r="D186" s="13"/>
      <c r="E186" s="13"/>
      <c r="F186" s="13"/>
      <c r="G186" s="13"/>
      <c r="H186" s="13"/>
    </row>
    <row r="187" spans="1:8" ht="12.75">
      <c r="A187" s="2"/>
      <c r="C187" s="13"/>
      <c r="D187" s="13"/>
      <c r="E187" s="13"/>
      <c r="F187" s="13"/>
      <c r="G187" s="13"/>
      <c r="H187" s="13"/>
    </row>
    <row r="188" spans="1:8" ht="12.75">
      <c r="A188" s="2"/>
      <c r="C188" s="13"/>
      <c r="D188" s="13"/>
      <c r="E188" s="13"/>
      <c r="F188" s="13"/>
      <c r="G188" s="13"/>
      <c r="H188" s="13"/>
    </row>
    <row r="189" spans="1:8" ht="12.75">
      <c r="A189" s="2"/>
      <c r="C189" s="13"/>
      <c r="D189" s="13"/>
      <c r="E189" s="13"/>
      <c r="F189" s="13"/>
      <c r="G189" s="13"/>
      <c r="H189" s="13"/>
    </row>
    <row r="190" spans="1:8" ht="12.75">
      <c r="A190" s="2"/>
      <c r="C190" s="13"/>
      <c r="D190" s="13"/>
      <c r="E190" s="13"/>
      <c r="F190" s="13"/>
      <c r="G190" s="13"/>
      <c r="H190" s="13"/>
    </row>
    <row r="191" spans="1:8" ht="12.75">
      <c r="A191" s="2"/>
      <c r="C191" s="13"/>
      <c r="D191" s="13"/>
      <c r="E191" s="13"/>
      <c r="F191" s="13"/>
      <c r="G191" s="13"/>
      <c r="H191" s="13"/>
    </row>
    <row r="192" spans="1:8" ht="12.75">
      <c r="A192" s="2"/>
      <c r="C192" s="13"/>
      <c r="D192" s="13"/>
      <c r="E192" s="13"/>
      <c r="F192" s="13"/>
      <c r="G192" s="13"/>
      <c r="H192" s="13"/>
    </row>
    <row r="193" spans="1:8" ht="12.75">
      <c r="A193" s="2"/>
      <c r="C193" s="13"/>
      <c r="D193" s="13"/>
      <c r="E193" s="13"/>
      <c r="F193" s="13"/>
      <c r="G193" s="13"/>
      <c r="H193" s="13"/>
    </row>
    <row r="194" spans="1:8" ht="12.75">
      <c r="A194" s="2"/>
      <c r="C194" s="13"/>
      <c r="D194" s="13"/>
      <c r="E194" s="13"/>
      <c r="F194" s="13"/>
      <c r="G194" s="13"/>
      <c r="H194" s="13"/>
    </row>
    <row r="195" spans="1:8" ht="12.75">
      <c r="A195" s="2"/>
      <c r="C195" s="13"/>
      <c r="D195" s="13"/>
      <c r="E195" s="13"/>
      <c r="F195" s="13"/>
      <c r="G195" s="13"/>
      <c r="H195" s="13"/>
    </row>
    <row r="196" spans="1:8" ht="12.75">
      <c r="A196" s="2"/>
      <c r="C196" s="13"/>
      <c r="D196" s="13"/>
      <c r="E196" s="13"/>
      <c r="F196" s="13"/>
      <c r="G196" s="13"/>
      <c r="H196" s="13"/>
    </row>
    <row r="197" spans="1:8" ht="12.75">
      <c r="A197" s="2"/>
      <c r="C197" s="13"/>
      <c r="D197" s="13"/>
      <c r="E197" s="13"/>
      <c r="F197" s="13"/>
      <c r="G197" s="13"/>
      <c r="H197" s="13"/>
    </row>
    <row r="198" spans="1:8" ht="12.75">
      <c r="A198" s="2"/>
      <c r="C198" s="13"/>
      <c r="D198" s="13"/>
      <c r="E198" s="13"/>
      <c r="F198" s="13"/>
      <c r="G198" s="13"/>
      <c r="H198" s="13"/>
    </row>
    <row r="199" spans="1:8" ht="12.75">
      <c r="A199" s="2"/>
      <c r="C199" s="13"/>
      <c r="D199" s="13"/>
      <c r="E199" s="13"/>
      <c r="F199" s="13"/>
      <c r="G199" s="13"/>
      <c r="H199" s="13"/>
    </row>
    <row r="200" spans="1:8" ht="12.75">
      <c r="A200" s="2"/>
      <c r="C200" s="13"/>
      <c r="D200" s="13"/>
      <c r="E200" s="13"/>
      <c r="F200" s="13"/>
      <c r="G200" s="13"/>
      <c r="H200" s="13"/>
    </row>
    <row r="201" spans="1:8" ht="12.75">
      <c r="A201" s="2"/>
      <c r="C201" s="13"/>
      <c r="D201" s="13"/>
      <c r="E201" s="13"/>
      <c r="F201" s="13"/>
      <c r="G201" s="13"/>
      <c r="H201" s="13"/>
    </row>
    <row r="202" spans="1:8" ht="12.75">
      <c r="A202" s="2"/>
      <c r="C202" s="13"/>
      <c r="D202" s="13"/>
      <c r="E202" s="13"/>
      <c r="F202" s="13"/>
      <c r="G202" s="13"/>
      <c r="H202" s="13"/>
    </row>
    <row r="203" spans="1:8" ht="12.75">
      <c r="A203" s="2"/>
      <c r="C203" s="13"/>
      <c r="D203" s="13"/>
      <c r="E203" s="13"/>
      <c r="F203" s="13"/>
      <c r="G203" s="13"/>
      <c r="H203" s="13"/>
    </row>
    <row r="204" spans="1:8" ht="12.75">
      <c r="A204" s="2"/>
      <c r="C204" s="13"/>
      <c r="D204" s="13"/>
      <c r="E204" s="13"/>
      <c r="F204" s="13"/>
      <c r="G204" s="13"/>
      <c r="H204" s="13"/>
    </row>
    <row r="205" spans="1:8" ht="12.75">
      <c r="A205" s="2"/>
      <c r="C205" s="13"/>
      <c r="D205" s="13"/>
      <c r="E205" s="13"/>
      <c r="F205" s="13"/>
      <c r="G205" s="13"/>
      <c r="H205" s="13"/>
    </row>
    <row r="206" spans="1:8" ht="12.75">
      <c r="A206" s="2"/>
      <c r="C206" s="13"/>
      <c r="D206" s="13"/>
      <c r="E206" s="13"/>
      <c r="F206" s="13"/>
      <c r="G206" s="13"/>
      <c r="H206" s="13"/>
    </row>
    <row r="207" spans="1:8" ht="12.75">
      <c r="A207" s="2"/>
      <c r="C207" s="13"/>
      <c r="D207" s="13"/>
      <c r="E207" s="13"/>
      <c r="F207" s="13"/>
      <c r="G207" s="13"/>
      <c r="H207" s="13"/>
    </row>
    <row r="208" spans="1:8" ht="12.75">
      <c r="A208" s="2"/>
      <c r="C208" s="13"/>
      <c r="D208" s="13"/>
      <c r="E208" s="13"/>
      <c r="F208" s="13"/>
      <c r="G208" s="13"/>
      <c r="H208" s="13"/>
    </row>
    <row r="209" spans="1:8" ht="12.75">
      <c r="A209" s="2"/>
      <c r="C209" s="13"/>
      <c r="D209" s="13"/>
      <c r="E209" s="13"/>
      <c r="F209" s="13"/>
      <c r="G209" s="13"/>
      <c r="H209" s="13"/>
    </row>
    <row r="210" spans="1:8" ht="12.75">
      <c r="A210" s="2"/>
      <c r="C210" s="13"/>
      <c r="D210" s="13"/>
      <c r="E210" s="13"/>
      <c r="F210" s="13"/>
      <c r="G210" s="13"/>
      <c r="H210" s="13"/>
    </row>
    <row r="211" spans="1:8" ht="12.75">
      <c r="A211" s="2"/>
      <c r="C211" s="13"/>
      <c r="D211" s="13"/>
      <c r="E211" s="13"/>
      <c r="F211" s="13"/>
      <c r="G211" s="13"/>
      <c r="H211" s="13"/>
    </row>
    <row r="212" spans="1:8" ht="12.75">
      <c r="A212" s="2"/>
      <c r="C212" s="13"/>
      <c r="D212" s="13"/>
      <c r="E212" s="13"/>
      <c r="F212" s="13"/>
      <c r="G212" s="13"/>
      <c r="H212" s="13"/>
    </row>
    <row r="213" spans="1:8" ht="12.75">
      <c r="A213" s="2"/>
      <c r="C213" s="13"/>
      <c r="D213" s="13"/>
      <c r="E213" s="13"/>
      <c r="F213" s="13"/>
      <c r="G213" s="13"/>
      <c r="H213" s="13"/>
    </row>
    <row r="214" spans="1:8" ht="12.75">
      <c r="A214" s="2"/>
      <c r="C214" s="13"/>
      <c r="D214" s="13"/>
      <c r="E214" s="13"/>
      <c r="F214" s="13"/>
      <c r="G214" s="13"/>
      <c r="H214" s="13"/>
    </row>
    <row r="215" spans="1:8" ht="12.75">
      <c r="A215" s="2"/>
      <c r="C215" s="13"/>
      <c r="D215" s="13"/>
      <c r="E215" s="13"/>
      <c r="F215" s="13"/>
      <c r="G215" s="13"/>
      <c r="H215" s="13"/>
    </row>
    <row r="216" spans="1:8" ht="12.75">
      <c r="A216" s="2"/>
      <c r="C216" s="13"/>
      <c r="D216" s="13"/>
      <c r="E216" s="13"/>
      <c r="F216" s="13"/>
      <c r="G216" s="13"/>
      <c r="H216" s="13"/>
    </row>
    <row r="217" spans="1:8" ht="12.75">
      <c r="A217" s="2"/>
      <c r="C217" s="13"/>
      <c r="D217" s="13"/>
      <c r="E217" s="13"/>
      <c r="F217" s="13"/>
      <c r="G217" s="13"/>
      <c r="H217" s="13"/>
    </row>
    <row r="218" spans="1:8" ht="12.75">
      <c r="A218" s="2"/>
      <c r="C218" s="13"/>
      <c r="D218" s="13"/>
      <c r="E218" s="13"/>
      <c r="F218" s="13"/>
      <c r="G218" s="13"/>
      <c r="H218" s="13"/>
    </row>
    <row r="219" spans="1:8" ht="12.75">
      <c r="A219" s="2"/>
      <c r="C219" s="13"/>
      <c r="D219" s="13"/>
      <c r="E219" s="13"/>
      <c r="F219" s="13"/>
      <c r="G219" s="13"/>
      <c r="H219" s="13"/>
    </row>
    <row r="220" spans="1:8" ht="12.75">
      <c r="A220" s="2"/>
      <c r="C220" s="13"/>
      <c r="D220" s="13"/>
      <c r="E220" s="13"/>
      <c r="F220" s="13"/>
      <c r="G220" s="13"/>
      <c r="H220" s="13"/>
    </row>
    <row r="221" spans="1:8" ht="12.75">
      <c r="A221" s="2"/>
      <c r="C221" s="13"/>
      <c r="D221" s="13"/>
      <c r="E221" s="13"/>
      <c r="F221" s="13"/>
      <c r="G221" s="13"/>
      <c r="H221" s="13"/>
    </row>
    <row r="222" spans="1:8" ht="12.75">
      <c r="A222" s="2"/>
      <c r="C222" s="13"/>
      <c r="D222" s="13"/>
      <c r="E222" s="13"/>
      <c r="F222" s="13"/>
      <c r="G222" s="13"/>
      <c r="H222" s="13"/>
    </row>
    <row r="223" spans="1:8" ht="12.75">
      <c r="A223" s="2"/>
      <c r="C223" s="13"/>
      <c r="D223" s="13"/>
      <c r="E223" s="13"/>
      <c r="F223" s="13"/>
      <c r="G223" s="13"/>
      <c r="H223" s="13"/>
    </row>
    <row r="224" spans="1:8" ht="12.75">
      <c r="A224" s="2"/>
      <c r="C224" s="13"/>
      <c r="D224" s="13"/>
      <c r="E224" s="13"/>
      <c r="F224" s="13"/>
      <c r="G224" s="13"/>
      <c r="H224" s="13"/>
    </row>
    <row r="225" spans="1:8" ht="12.75">
      <c r="A225" s="2"/>
      <c r="C225" s="13"/>
      <c r="D225" s="13"/>
      <c r="E225" s="13"/>
      <c r="F225" s="13"/>
      <c r="G225" s="13"/>
      <c r="H225" s="13"/>
    </row>
    <row r="226" spans="1:8" ht="12.75">
      <c r="A226" s="2"/>
      <c r="C226" s="13"/>
      <c r="D226" s="13"/>
      <c r="E226" s="13"/>
      <c r="F226" s="13"/>
      <c r="G226" s="13"/>
      <c r="H226" s="13"/>
    </row>
    <row r="227" spans="1:8" ht="12.75">
      <c r="A227" s="2"/>
      <c r="C227" s="13"/>
      <c r="D227" s="13"/>
      <c r="E227" s="13"/>
      <c r="F227" s="13"/>
      <c r="G227" s="13"/>
      <c r="H227" s="13"/>
    </row>
    <row r="228" spans="3:8" ht="12.75">
      <c r="C228" s="13"/>
      <c r="D228" s="13"/>
      <c r="E228" s="13"/>
      <c r="F228" s="13"/>
      <c r="G228" s="13"/>
      <c r="H228" s="13"/>
    </row>
    <row r="229" spans="3:8" ht="12.75">
      <c r="C229" s="13"/>
      <c r="D229" s="13"/>
      <c r="E229" s="13"/>
      <c r="F229" s="13"/>
      <c r="G229" s="13"/>
      <c r="H229" s="13"/>
    </row>
    <row r="230" spans="3:8" ht="12.75">
      <c r="C230" s="13"/>
      <c r="D230" s="13"/>
      <c r="E230" s="13"/>
      <c r="F230" s="13"/>
      <c r="G230" s="13"/>
      <c r="H230" s="13"/>
    </row>
    <row r="231" spans="3:8" ht="12.75">
      <c r="C231" s="13"/>
      <c r="D231" s="13"/>
      <c r="E231" s="13"/>
      <c r="F231" s="13"/>
      <c r="G231" s="13"/>
      <c r="H231" s="13"/>
    </row>
    <row r="232" spans="3:8" ht="12.75">
      <c r="C232" s="13"/>
      <c r="D232" s="13"/>
      <c r="E232" s="13"/>
      <c r="F232" s="13"/>
      <c r="G232" s="13"/>
      <c r="H232" s="13"/>
    </row>
    <row r="233" spans="3:8" ht="12.75">
      <c r="C233" s="13"/>
      <c r="D233" s="13"/>
      <c r="E233" s="13"/>
      <c r="F233" s="13"/>
      <c r="G233" s="13"/>
      <c r="H233" s="13"/>
    </row>
    <row r="234" spans="3:8" ht="12.75">
      <c r="C234" s="13"/>
      <c r="D234" s="13"/>
      <c r="E234" s="13"/>
      <c r="F234" s="13"/>
      <c r="G234" s="13"/>
      <c r="H234" s="13"/>
    </row>
    <row r="235" spans="3:8" ht="12.75">
      <c r="C235" s="13"/>
      <c r="D235" s="13"/>
      <c r="E235" s="13"/>
      <c r="F235" s="13"/>
      <c r="G235" s="13"/>
      <c r="H235" s="13"/>
    </row>
    <row r="236" spans="3:8" ht="12.75">
      <c r="C236" s="13"/>
      <c r="D236" s="13"/>
      <c r="E236" s="13"/>
      <c r="F236" s="13"/>
      <c r="G236" s="13"/>
      <c r="H236" s="13"/>
    </row>
    <row r="237" spans="3:8" ht="12.75">
      <c r="C237" s="13"/>
      <c r="D237" s="13"/>
      <c r="E237" s="13"/>
      <c r="F237" s="13"/>
      <c r="G237" s="13"/>
      <c r="H237" s="13"/>
    </row>
    <row r="238" spans="3:8" ht="12.75">
      <c r="C238" s="13"/>
      <c r="D238" s="13"/>
      <c r="E238" s="13"/>
      <c r="F238" s="13"/>
      <c r="G238" s="13"/>
      <c r="H238" s="13"/>
    </row>
    <row r="239" spans="3:8" ht="12.75">
      <c r="C239" s="13"/>
      <c r="D239" s="13"/>
      <c r="E239" s="13"/>
      <c r="F239" s="13"/>
      <c r="G239" s="13"/>
      <c r="H239" s="13"/>
    </row>
    <row r="240" spans="3:8" ht="12.75">
      <c r="C240" s="13"/>
      <c r="D240" s="13"/>
      <c r="E240" s="13"/>
      <c r="F240" s="13"/>
      <c r="G240" s="13"/>
      <c r="H240" s="13"/>
    </row>
    <row r="241" spans="3:8" ht="12.75">
      <c r="C241" s="13"/>
      <c r="D241" s="13"/>
      <c r="E241" s="13"/>
      <c r="F241" s="13"/>
      <c r="G241" s="13"/>
      <c r="H241" s="13"/>
    </row>
    <row r="242" spans="3:8" ht="12.75">
      <c r="C242" s="13"/>
      <c r="D242" s="13"/>
      <c r="E242" s="13"/>
      <c r="F242" s="13"/>
      <c r="G242" s="13"/>
      <c r="H242" s="13"/>
    </row>
    <row r="243" spans="3:8" ht="12.75">
      <c r="C243" s="13"/>
      <c r="D243" s="13"/>
      <c r="E243" s="13"/>
      <c r="F243" s="13"/>
      <c r="G243" s="13"/>
      <c r="H243" s="13"/>
    </row>
    <row r="244" spans="3:8" ht="12.75">
      <c r="C244" s="13"/>
      <c r="D244" s="13"/>
      <c r="E244" s="13"/>
      <c r="F244" s="13"/>
      <c r="G244" s="13"/>
      <c r="H244" s="13"/>
    </row>
    <row r="245" spans="3:8" ht="12.75">
      <c r="C245" s="13"/>
      <c r="D245" s="13"/>
      <c r="E245" s="13"/>
      <c r="F245" s="13"/>
      <c r="G245" s="13"/>
      <c r="H245" s="13"/>
    </row>
    <row r="246" spans="3:8" ht="12.75">
      <c r="C246" s="13"/>
      <c r="D246" s="13"/>
      <c r="E246" s="13"/>
      <c r="F246" s="13"/>
      <c r="G246" s="13"/>
      <c r="H246" s="13"/>
    </row>
    <row r="247" spans="3:8" ht="12.75">
      <c r="C247" s="13"/>
      <c r="D247" s="13"/>
      <c r="E247" s="13"/>
      <c r="F247" s="13"/>
      <c r="G247" s="13"/>
      <c r="H247" s="13"/>
    </row>
    <row r="248" spans="3:8" ht="12.75">
      <c r="C248" s="13"/>
      <c r="D248" s="13"/>
      <c r="E248" s="13"/>
      <c r="F248" s="13"/>
      <c r="G248" s="13"/>
      <c r="H248" s="13"/>
    </row>
    <row r="249" spans="3:8" ht="12.75">
      <c r="C249" s="13"/>
      <c r="D249" s="13"/>
      <c r="E249" s="13"/>
      <c r="F249" s="13"/>
      <c r="G249" s="13"/>
      <c r="H249" s="13"/>
    </row>
    <row r="250" spans="3:8" ht="12.75">
      <c r="C250" s="13"/>
      <c r="D250" s="13"/>
      <c r="E250" s="13"/>
      <c r="F250" s="13"/>
      <c r="G250" s="13"/>
      <c r="H250" s="13"/>
    </row>
    <row r="251" spans="3:8" ht="12.75">
      <c r="C251" s="13"/>
      <c r="D251" s="13"/>
      <c r="E251" s="13"/>
      <c r="F251" s="13"/>
      <c r="G251" s="13"/>
      <c r="H251" s="13"/>
    </row>
    <row r="252" spans="3:8" ht="12.75">
      <c r="C252" s="13"/>
      <c r="D252" s="13"/>
      <c r="E252" s="13"/>
      <c r="F252" s="13"/>
      <c r="G252" s="13"/>
      <c r="H252" s="13"/>
    </row>
    <row r="253" spans="3:8" ht="12.75">
      <c r="C253" s="13"/>
      <c r="D253" s="13"/>
      <c r="E253" s="13"/>
      <c r="F253" s="13"/>
      <c r="G253" s="13"/>
      <c r="H253" s="13"/>
    </row>
    <row r="254" spans="3:8" ht="12.75">
      <c r="C254" s="13"/>
      <c r="D254" s="13"/>
      <c r="E254" s="13"/>
      <c r="F254" s="13"/>
      <c r="G254" s="13"/>
      <c r="H254" s="13"/>
    </row>
    <row r="255" spans="3:8" ht="12.75">
      <c r="C255" s="13"/>
      <c r="D255" s="13"/>
      <c r="E255" s="13"/>
      <c r="F255" s="13"/>
      <c r="G255" s="13"/>
      <c r="H255" s="13"/>
    </row>
    <row r="256" spans="3:8" ht="12.75">
      <c r="C256" s="13"/>
      <c r="D256" s="13"/>
      <c r="E256" s="13"/>
      <c r="F256" s="13"/>
      <c r="G256" s="13"/>
      <c r="H256" s="13"/>
    </row>
    <row r="257" spans="3:8" ht="12.75">
      <c r="C257" s="13"/>
      <c r="D257" s="13"/>
      <c r="E257" s="13"/>
      <c r="F257" s="13"/>
      <c r="G257" s="13"/>
      <c r="H257" s="13"/>
    </row>
    <row r="258" spans="3:8" ht="12.75">
      <c r="C258" s="13"/>
      <c r="D258" s="13"/>
      <c r="E258" s="13"/>
      <c r="F258" s="13"/>
      <c r="G258" s="13"/>
      <c r="H258" s="13"/>
    </row>
    <row r="259" spans="3:8" ht="12.75">
      <c r="C259" s="13"/>
      <c r="D259" s="13"/>
      <c r="E259" s="13"/>
      <c r="F259" s="13"/>
      <c r="G259" s="13"/>
      <c r="H259" s="13"/>
    </row>
    <row r="260" spans="3:8" ht="12.75">
      <c r="C260" s="13"/>
      <c r="D260" s="13"/>
      <c r="E260" s="13"/>
      <c r="F260" s="13"/>
      <c r="G260" s="13"/>
      <c r="H260" s="13"/>
    </row>
    <row r="261" spans="3:8" ht="12.75">
      <c r="C261" s="13"/>
      <c r="D261" s="13"/>
      <c r="E261" s="13"/>
      <c r="F261" s="13"/>
      <c r="G261" s="13"/>
      <c r="H261" s="13"/>
    </row>
    <row r="262" spans="3:8" ht="12.75">
      <c r="C262" s="13"/>
      <c r="D262" s="13"/>
      <c r="E262" s="13"/>
      <c r="F262" s="13"/>
      <c r="G262" s="13"/>
      <c r="H262" s="13"/>
    </row>
    <row r="263" spans="3:8" ht="12.75">
      <c r="C263" s="13"/>
      <c r="D263" s="13"/>
      <c r="E263" s="13"/>
      <c r="F263" s="13"/>
      <c r="G263" s="13"/>
      <c r="H263" s="13"/>
    </row>
    <row r="264" spans="3:8" ht="12.75">
      <c r="C264" s="13"/>
      <c r="D264" s="13"/>
      <c r="E264" s="13"/>
      <c r="F264" s="13"/>
      <c r="G264" s="13"/>
      <c r="H264" s="13"/>
    </row>
    <row r="265" spans="3:8" ht="12.75">
      <c r="C265" s="13"/>
      <c r="D265" s="13"/>
      <c r="E265" s="13"/>
      <c r="F265" s="13"/>
      <c r="G265" s="13"/>
      <c r="H265" s="13"/>
    </row>
    <row r="266" spans="3:8" ht="12.75">
      <c r="C266" s="13"/>
      <c r="D266" s="13"/>
      <c r="E266" s="13"/>
      <c r="F266" s="13"/>
      <c r="G266" s="13"/>
      <c r="H266" s="13"/>
    </row>
    <row r="267" spans="3:8" ht="12.75">
      <c r="C267" s="13"/>
      <c r="D267" s="13"/>
      <c r="E267" s="13"/>
      <c r="F267" s="13"/>
      <c r="G267" s="13"/>
      <c r="H267" s="13"/>
    </row>
    <row r="268" spans="3:8" ht="12.75">
      <c r="C268" s="13"/>
      <c r="D268" s="13"/>
      <c r="E268" s="13"/>
      <c r="F268" s="13"/>
      <c r="G268" s="13"/>
      <c r="H268" s="13"/>
    </row>
    <row r="269" spans="3:8" ht="12.75">
      <c r="C269" s="13"/>
      <c r="D269" s="13"/>
      <c r="E269" s="13"/>
      <c r="F269" s="13"/>
      <c r="G269" s="13"/>
      <c r="H269" s="13"/>
    </row>
    <row r="270" spans="3:8" ht="12.75">
      <c r="C270" s="13"/>
      <c r="D270" s="13"/>
      <c r="E270" s="13"/>
      <c r="F270" s="13"/>
      <c r="G270" s="13"/>
      <c r="H270" s="13"/>
    </row>
    <row r="271" spans="3:8" ht="12.75">
      <c r="C271" s="13"/>
      <c r="D271" s="13"/>
      <c r="E271" s="13"/>
      <c r="F271" s="13"/>
      <c r="G271" s="13"/>
      <c r="H271" s="13"/>
    </row>
    <row r="272" spans="3:8" ht="12.75">
      <c r="C272" s="13"/>
      <c r="D272" s="13"/>
      <c r="E272" s="13"/>
      <c r="F272" s="13"/>
      <c r="G272" s="13"/>
      <c r="H272" s="13"/>
    </row>
    <row r="273" spans="3:8" ht="12.75">
      <c r="C273" s="13"/>
      <c r="D273" s="13"/>
      <c r="E273" s="13"/>
      <c r="F273" s="13"/>
      <c r="G273" s="13"/>
      <c r="H273" s="13"/>
    </row>
    <row r="274" spans="3:8" ht="12.75">
      <c r="C274" s="13"/>
      <c r="D274" s="13"/>
      <c r="E274" s="13"/>
      <c r="F274" s="13"/>
      <c r="G274" s="13"/>
      <c r="H274" s="13"/>
    </row>
    <row r="275" spans="3:8" ht="12.75">
      <c r="C275" s="13"/>
      <c r="D275" s="13"/>
      <c r="E275" s="13"/>
      <c r="F275" s="13"/>
      <c r="G275" s="13"/>
      <c r="H275" s="13"/>
    </row>
    <row r="276" spans="3:8" ht="12.75">
      <c r="C276" s="13"/>
      <c r="D276" s="13"/>
      <c r="E276" s="13"/>
      <c r="F276" s="13"/>
      <c r="G276" s="13"/>
      <c r="H276" s="13"/>
    </row>
    <row r="277" spans="3:8" ht="12.75">
      <c r="C277" s="13"/>
      <c r="D277" s="13"/>
      <c r="E277" s="13"/>
      <c r="F277" s="13"/>
      <c r="G277" s="13"/>
      <c r="H277" s="13"/>
    </row>
    <row r="278" spans="3:8" ht="12.75">
      <c r="C278" s="13"/>
      <c r="D278" s="13"/>
      <c r="E278" s="13"/>
      <c r="F278" s="13"/>
      <c r="G278" s="13"/>
      <c r="H278" s="13"/>
    </row>
    <row r="279" spans="3:8" ht="12.75">
      <c r="C279" s="13"/>
      <c r="D279" s="13"/>
      <c r="E279" s="13"/>
      <c r="F279" s="13"/>
      <c r="G279" s="13"/>
      <c r="H279" s="13"/>
    </row>
    <row r="280" spans="3:8" ht="12.75">
      <c r="C280" s="13"/>
      <c r="D280" s="13"/>
      <c r="E280" s="13"/>
      <c r="F280" s="13"/>
      <c r="G280" s="13"/>
      <c r="H280" s="13"/>
    </row>
    <row r="281" spans="3:8" ht="12.75">
      <c r="C281" s="13"/>
      <c r="D281" s="13"/>
      <c r="E281" s="13"/>
      <c r="F281" s="13"/>
      <c r="G281" s="13"/>
      <c r="H281" s="13"/>
    </row>
    <row r="282" spans="3:8" ht="12.75">
      <c r="C282" s="13"/>
      <c r="D282" s="13"/>
      <c r="E282" s="13"/>
      <c r="F282" s="13"/>
      <c r="G282" s="13"/>
      <c r="H282" s="13"/>
    </row>
    <row r="283" spans="3:8" ht="12.75">
      <c r="C283" s="13"/>
      <c r="D283" s="13"/>
      <c r="E283" s="13"/>
      <c r="F283" s="13"/>
      <c r="G283" s="13"/>
      <c r="H283" s="13"/>
    </row>
    <row r="284" spans="3:8" ht="12.75">
      <c r="C284" s="13"/>
      <c r="D284" s="13"/>
      <c r="E284" s="13"/>
      <c r="F284" s="13"/>
      <c r="G284" s="13"/>
      <c r="H284" s="13"/>
    </row>
    <row r="285" spans="3:8" ht="12.75">
      <c r="C285" s="13"/>
      <c r="D285" s="13"/>
      <c r="E285" s="13"/>
      <c r="F285" s="13"/>
      <c r="G285" s="13"/>
      <c r="H285" s="13"/>
    </row>
    <row r="286" spans="3:8" ht="12.75">
      <c r="C286" s="13"/>
      <c r="D286" s="13"/>
      <c r="E286" s="13"/>
      <c r="F286" s="13"/>
      <c r="G286" s="13"/>
      <c r="H286" s="13"/>
    </row>
    <row r="287" spans="3:8" ht="12.75">
      <c r="C287" s="13"/>
      <c r="D287" s="13"/>
      <c r="E287" s="13"/>
      <c r="F287" s="13"/>
      <c r="G287" s="13"/>
      <c r="H287" s="13"/>
    </row>
    <row r="288" spans="3:8" ht="12.75">
      <c r="C288" s="13"/>
      <c r="D288" s="13"/>
      <c r="E288" s="13"/>
      <c r="F288" s="13"/>
      <c r="G288" s="13"/>
      <c r="H288" s="13"/>
    </row>
    <row r="289" spans="3:8" ht="12.75">
      <c r="C289" s="13"/>
      <c r="D289" s="13"/>
      <c r="E289" s="13"/>
      <c r="F289" s="13"/>
      <c r="G289" s="13"/>
      <c r="H289" s="13"/>
    </row>
    <row r="290" spans="3:8" ht="12.75">
      <c r="C290" s="13"/>
      <c r="D290" s="13"/>
      <c r="E290" s="13"/>
      <c r="F290" s="13"/>
      <c r="G290" s="13"/>
      <c r="H290" s="13"/>
    </row>
    <row r="291" spans="3:8" ht="12.75">
      <c r="C291" s="13"/>
      <c r="D291" s="13"/>
      <c r="E291" s="13"/>
      <c r="F291" s="13"/>
      <c r="G291" s="13"/>
      <c r="H291" s="13"/>
    </row>
    <row r="292" spans="3:8" ht="12.75">
      <c r="C292" s="13"/>
      <c r="D292" s="13"/>
      <c r="E292" s="13"/>
      <c r="F292" s="13"/>
      <c r="G292" s="13"/>
      <c r="H292" s="13"/>
    </row>
    <row r="293" spans="3:8" ht="12.75">
      <c r="C293" s="13"/>
      <c r="D293" s="13"/>
      <c r="E293" s="13"/>
      <c r="F293" s="13"/>
      <c r="G293" s="13"/>
      <c r="H293" s="13"/>
    </row>
    <row r="294" spans="3:8" ht="12.75">
      <c r="C294" s="13"/>
      <c r="D294" s="13"/>
      <c r="E294" s="13"/>
      <c r="F294" s="13"/>
      <c r="G294" s="13"/>
      <c r="H294" s="13"/>
    </row>
    <row r="295" spans="3:8" ht="12.75">
      <c r="C295" s="13"/>
      <c r="D295" s="13"/>
      <c r="E295" s="13"/>
      <c r="F295" s="13"/>
      <c r="G295" s="13"/>
      <c r="H295" s="13"/>
    </row>
    <row r="296" spans="3:8" ht="12.75">
      <c r="C296" s="13"/>
      <c r="D296" s="13"/>
      <c r="E296" s="13"/>
      <c r="F296" s="13"/>
      <c r="G296" s="13"/>
      <c r="H296" s="13"/>
    </row>
    <row r="297" spans="3:8" ht="12.75">
      <c r="C297" s="13"/>
      <c r="D297" s="13"/>
      <c r="E297" s="13"/>
      <c r="F297" s="13"/>
      <c r="G297" s="13"/>
      <c r="H297" s="13"/>
    </row>
    <row r="298" spans="3:8" ht="12.75">
      <c r="C298" s="13"/>
      <c r="D298" s="13"/>
      <c r="E298" s="13"/>
      <c r="F298" s="13"/>
      <c r="G298" s="13"/>
      <c r="H298" s="13"/>
    </row>
    <row r="299" spans="3:8" ht="12.75">
      <c r="C299" s="13"/>
      <c r="D299" s="13"/>
      <c r="E299" s="13"/>
      <c r="F299" s="13"/>
      <c r="G299" s="13"/>
      <c r="H299" s="13"/>
    </row>
    <row r="300" spans="3:8" ht="12.75">
      <c r="C300" s="13"/>
      <c r="D300" s="13"/>
      <c r="E300" s="13"/>
      <c r="F300" s="13"/>
      <c r="G300" s="13"/>
      <c r="H300" s="13"/>
    </row>
    <row r="301" spans="3:8" ht="12.75">
      <c r="C301" s="13"/>
      <c r="D301" s="13"/>
      <c r="E301" s="13"/>
      <c r="F301" s="13"/>
      <c r="G301" s="13"/>
      <c r="H301" s="13"/>
    </row>
    <row r="302" spans="3:8" ht="12.75">
      <c r="C302" s="13"/>
      <c r="D302" s="13"/>
      <c r="E302" s="13"/>
      <c r="F302" s="13"/>
      <c r="G302" s="13"/>
      <c r="H302" s="13"/>
    </row>
    <row r="303" spans="3:8" ht="12.75">
      <c r="C303" s="13"/>
      <c r="D303" s="13"/>
      <c r="E303" s="13"/>
      <c r="F303" s="13"/>
      <c r="G303" s="13"/>
      <c r="H303" s="13"/>
    </row>
    <row r="304" spans="3:8" ht="12.75">
      <c r="C304" s="13"/>
      <c r="D304" s="13"/>
      <c r="E304" s="13"/>
      <c r="F304" s="13"/>
      <c r="G304" s="13"/>
      <c r="H304" s="13"/>
    </row>
    <row r="305" spans="3:8" ht="12.75">
      <c r="C305" s="13"/>
      <c r="D305" s="13"/>
      <c r="E305" s="13"/>
      <c r="F305" s="13"/>
      <c r="G305" s="13"/>
      <c r="H305" s="13"/>
    </row>
    <row r="306" spans="3:8" ht="12.75">
      <c r="C306" s="13"/>
      <c r="D306" s="13"/>
      <c r="E306" s="13"/>
      <c r="F306" s="13"/>
      <c r="G306" s="13"/>
      <c r="H306" s="13"/>
    </row>
    <row r="307" spans="3:8" ht="12.75">
      <c r="C307" s="13"/>
      <c r="D307" s="13"/>
      <c r="E307" s="13"/>
      <c r="F307" s="13"/>
      <c r="G307" s="13"/>
      <c r="H307" s="13"/>
    </row>
    <row r="308" spans="3:8" ht="12.75">
      <c r="C308" s="13"/>
      <c r="D308" s="13"/>
      <c r="E308" s="13"/>
      <c r="F308" s="13"/>
      <c r="G308" s="13"/>
      <c r="H308" s="13"/>
    </row>
    <row r="309" spans="3:8" ht="12.75">
      <c r="C309" s="13"/>
      <c r="D309" s="13"/>
      <c r="E309" s="13"/>
      <c r="F309" s="13"/>
      <c r="G309" s="13"/>
      <c r="H309" s="13"/>
    </row>
    <row r="310" spans="3:8" ht="12.75">
      <c r="C310" s="13"/>
      <c r="D310" s="13"/>
      <c r="E310" s="13"/>
      <c r="F310" s="13"/>
      <c r="G310" s="13"/>
      <c r="H310" s="13"/>
    </row>
    <row r="311" spans="3:8" ht="12.75">
      <c r="C311" s="13"/>
      <c r="D311" s="13"/>
      <c r="E311" s="13"/>
      <c r="F311" s="13"/>
      <c r="G311" s="13"/>
      <c r="H311" s="13"/>
    </row>
    <row r="312" spans="3:8" ht="12.75">
      <c r="C312" s="13"/>
      <c r="D312" s="13"/>
      <c r="E312" s="13"/>
      <c r="F312" s="13"/>
      <c r="G312" s="13"/>
      <c r="H312" s="13"/>
    </row>
    <row r="313" spans="3:8" ht="12.75">
      <c r="C313" s="13"/>
      <c r="D313" s="13"/>
      <c r="E313" s="13"/>
      <c r="F313" s="13"/>
      <c r="G313" s="13"/>
      <c r="H313" s="13"/>
    </row>
    <row r="314" spans="3:8" ht="12.75">
      <c r="C314" s="13"/>
      <c r="D314" s="13"/>
      <c r="E314" s="13"/>
      <c r="F314" s="13"/>
      <c r="G314" s="13"/>
      <c r="H314" s="13"/>
    </row>
    <row r="315" spans="3:8" ht="12.75">
      <c r="C315" s="13"/>
      <c r="D315" s="13"/>
      <c r="E315" s="13"/>
      <c r="F315" s="13"/>
      <c r="G315" s="13"/>
      <c r="H315" s="13"/>
    </row>
    <row r="316" spans="3:8" ht="12.75">
      <c r="C316" s="13"/>
      <c r="D316" s="13"/>
      <c r="E316" s="13"/>
      <c r="F316" s="13"/>
      <c r="G316" s="13"/>
      <c r="H316" s="13"/>
    </row>
    <row r="317" spans="3:8" ht="12.75">
      <c r="C317" s="13"/>
      <c r="D317" s="13"/>
      <c r="E317" s="13"/>
      <c r="F317" s="13"/>
      <c r="G317" s="13"/>
      <c r="H317" s="13"/>
    </row>
    <row r="318" spans="3:8" ht="12.75">
      <c r="C318" s="13"/>
      <c r="D318" s="13"/>
      <c r="E318" s="13"/>
      <c r="F318" s="13"/>
      <c r="G318" s="13"/>
      <c r="H318" s="13"/>
    </row>
    <row r="319" spans="3:8" ht="12.75">
      <c r="C319" s="13"/>
      <c r="D319" s="13"/>
      <c r="E319" s="13"/>
      <c r="F319" s="13"/>
      <c r="G319" s="13"/>
      <c r="H319" s="13"/>
    </row>
    <row r="320" spans="3:8" ht="12.75">
      <c r="C320" s="13"/>
      <c r="D320" s="13"/>
      <c r="E320" s="13"/>
      <c r="F320" s="13"/>
      <c r="G320" s="13"/>
      <c r="H320" s="13"/>
    </row>
    <row r="321" spans="3:8" ht="12.75">
      <c r="C321" s="13"/>
      <c r="D321" s="13"/>
      <c r="E321" s="13"/>
      <c r="F321" s="13"/>
      <c r="G321" s="13"/>
      <c r="H321" s="13"/>
    </row>
    <row r="322" spans="3:8" ht="12.75">
      <c r="C322" s="13"/>
      <c r="D322" s="13"/>
      <c r="E322" s="13"/>
      <c r="F322" s="13"/>
      <c r="G322" s="13"/>
      <c r="H322" s="13"/>
    </row>
    <row r="323" spans="3:8" ht="12.75">
      <c r="C323" s="13"/>
      <c r="D323" s="13"/>
      <c r="E323" s="13"/>
      <c r="F323" s="13"/>
      <c r="G323" s="13"/>
      <c r="H323" s="13"/>
    </row>
    <row r="324" spans="3:8" ht="12.75">
      <c r="C324" s="13"/>
      <c r="D324" s="13"/>
      <c r="E324" s="13"/>
      <c r="F324" s="13"/>
      <c r="G324" s="13"/>
      <c r="H324" s="13"/>
    </row>
    <row r="325" spans="3:8" ht="12.75">
      <c r="C325" s="13"/>
      <c r="D325" s="13"/>
      <c r="E325" s="13"/>
      <c r="F325" s="13"/>
      <c r="G325" s="13"/>
      <c r="H325" s="13"/>
    </row>
    <row r="326" spans="3:8" ht="12.75">
      <c r="C326" s="13"/>
      <c r="D326" s="13"/>
      <c r="E326" s="13"/>
      <c r="F326" s="13"/>
      <c r="G326" s="13"/>
      <c r="H326" s="13"/>
    </row>
    <row r="327" spans="3:8" ht="12.75">
      <c r="C327" s="13"/>
      <c r="D327" s="13"/>
      <c r="E327" s="13"/>
      <c r="F327" s="13"/>
      <c r="G327" s="13"/>
      <c r="H327" s="13"/>
    </row>
    <row r="328" spans="3:8" ht="12.75">
      <c r="C328" s="13"/>
      <c r="D328" s="13"/>
      <c r="E328" s="13"/>
      <c r="F328" s="13"/>
      <c r="G328" s="13"/>
      <c r="H328" s="13"/>
    </row>
    <row r="329" spans="3:8" ht="12.75">
      <c r="C329" s="13"/>
      <c r="D329" s="13"/>
      <c r="E329" s="13"/>
      <c r="F329" s="13"/>
      <c r="G329" s="13"/>
      <c r="H329" s="13"/>
    </row>
    <row r="330" spans="3:8" ht="12.75">
      <c r="C330" s="13"/>
      <c r="D330" s="13"/>
      <c r="E330" s="13"/>
      <c r="F330" s="13"/>
      <c r="G330" s="13"/>
      <c r="H330" s="13"/>
    </row>
    <row r="331" spans="3:8" ht="12.75">
      <c r="C331" s="13"/>
      <c r="D331" s="13"/>
      <c r="E331" s="13"/>
      <c r="F331" s="13"/>
      <c r="G331" s="13"/>
      <c r="H331" s="13"/>
    </row>
    <row r="332" spans="3:8" ht="12.75">
      <c r="C332" s="13"/>
      <c r="D332" s="13"/>
      <c r="E332" s="13"/>
      <c r="F332" s="13"/>
      <c r="G332" s="13"/>
      <c r="H332" s="13"/>
    </row>
    <row r="333" spans="3:8" ht="12.75">
      <c r="C333" s="13"/>
      <c r="D333" s="13"/>
      <c r="E333" s="13"/>
      <c r="F333" s="13"/>
      <c r="G333" s="13"/>
      <c r="H333" s="13"/>
    </row>
    <row r="334" spans="3:8" ht="12.75">
      <c r="C334" s="13"/>
      <c r="D334" s="13"/>
      <c r="E334" s="13"/>
      <c r="F334" s="13"/>
      <c r="G334" s="13"/>
      <c r="H334" s="13"/>
    </row>
    <row r="335" spans="3:8" ht="12.75">
      <c r="C335" s="13"/>
      <c r="D335" s="13"/>
      <c r="E335" s="13"/>
      <c r="F335" s="13"/>
      <c r="G335" s="13"/>
      <c r="H335" s="13"/>
    </row>
    <row r="336" spans="3:8" ht="12.75">
      <c r="C336" s="13"/>
      <c r="D336" s="13"/>
      <c r="E336" s="13"/>
      <c r="F336" s="13"/>
      <c r="G336" s="13"/>
      <c r="H336" s="13"/>
    </row>
    <row r="337" spans="3:8" ht="12.75">
      <c r="C337" s="13"/>
      <c r="D337" s="13"/>
      <c r="E337" s="13"/>
      <c r="F337" s="13"/>
      <c r="G337" s="13"/>
      <c r="H337" s="13"/>
    </row>
    <row r="338" spans="3:8" ht="12.75">
      <c r="C338" s="13"/>
      <c r="D338" s="13"/>
      <c r="E338" s="13"/>
      <c r="F338" s="13"/>
      <c r="G338" s="13"/>
      <c r="H338" s="13"/>
    </row>
    <row r="339" spans="3:8" ht="12.75">
      <c r="C339" s="13"/>
      <c r="D339" s="13"/>
      <c r="E339" s="13"/>
      <c r="F339" s="13"/>
      <c r="G339" s="13"/>
      <c r="H339" s="13"/>
    </row>
    <row r="340" spans="3:8" ht="12.75">
      <c r="C340" s="13"/>
      <c r="D340" s="13"/>
      <c r="E340" s="13"/>
      <c r="F340" s="13"/>
      <c r="G340" s="13"/>
      <c r="H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</sheetData>
  <sheetProtection/>
  <printOptions/>
  <pageMargins left="0.7874015748031497" right="0.7480314960629921" top="0.7874015748031497" bottom="0.6692913385826772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2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2.421875" style="1" customWidth="1"/>
    <col min="2" max="2" width="32.28125" style="1" customWidth="1"/>
    <col min="3" max="3" width="12.140625" style="1" customWidth="1"/>
    <col min="4" max="4" width="10.421875" style="1" hidden="1" customWidth="1"/>
    <col min="5" max="5" width="13.7109375" style="1" customWidth="1"/>
    <col min="6" max="6" width="13.57421875" style="1" customWidth="1"/>
    <col min="7" max="7" width="12.57421875" style="1" customWidth="1"/>
    <col min="8" max="8" width="12.00390625" style="1" customWidth="1"/>
    <col min="9" max="10" width="11.421875" style="1" customWidth="1"/>
    <col min="11" max="16384" width="9.140625" style="1" customWidth="1"/>
  </cols>
  <sheetData>
    <row r="1" ht="12" customHeight="1" thickBot="1">
      <c r="J1" s="9">
        <v>5</v>
      </c>
    </row>
    <row r="2" spans="1:10" s="19" customFormat="1" ht="35.25" customHeight="1">
      <c r="A2" s="162" t="s">
        <v>1</v>
      </c>
      <c r="B2" s="170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1" customFormat="1" ht="11.25" customHeight="1" thickBot="1">
      <c r="A3" s="166">
        <v>1</v>
      </c>
      <c r="B3" s="254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</row>
    <row r="4" spans="1:20" ht="20.25" customHeight="1" thickTop="1">
      <c r="A4" s="17" t="s">
        <v>48</v>
      </c>
      <c r="B4" s="6" t="s">
        <v>49</v>
      </c>
      <c r="C4" s="133">
        <v>683</v>
      </c>
      <c r="D4" s="133">
        <v>0</v>
      </c>
      <c r="E4" s="26">
        <v>0</v>
      </c>
      <c r="F4" s="26">
        <v>15000</v>
      </c>
      <c r="G4" s="26">
        <v>15000</v>
      </c>
      <c r="H4" s="240">
        <v>15000</v>
      </c>
      <c r="I4" s="61">
        <f>H4/G4*100</f>
        <v>100</v>
      </c>
      <c r="J4" s="54">
        <f>H4/rashodi!$H$7</f>
        <v>8.04010278413434E-06</v>
      </c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21.75" customHeight="1">
      <c r="A5" s="17" t="s">
        <v>50</v>
      </c>
      <c r="B5" s="4" t="s">
        <v>51</v>
      </c>
      <c r="C5" s="133">
        <v>0</v>
      </c>
      <c r="D5" s="133">
        <v>0</v>
      </c>
      <c r="E5" s="26">
        <v>0</v>
      </c>
      <c r="F5" s="26">
        <v>2000</v>
      </c>
      <c r="G5" s="26">
        <v>2000</v>
      </c>
      <c r="H5" s="240">
        <v>2000</v>
      </c>
      <c r="I5" s="61">
        <f>H5/G5*100</f>
        <v>100</v>
      </c>
      <c r="J5" s="54">
        <f>H5/rashodi!$H$7</f>
        <v>1.0720137045512455E-06</v>
      </c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0.25" customHeight="1">
      <c r="A6" s="17" t="s">
        <v>52</v>
      </c>
      <c r="B6" s="6" t="s">
        <v>53</v>
      </c>
      <c r="C6" s="133">
        <v>9549.96</v>
      </c>
      <c r="D6" s="133">
        <v>5821.26</v>
      </c>
      <c r="E6" s="26">
        <v>6354.99</v>
      </c>
      <c r="F6" s="26">
        <v>19000</v>
      </c>
      <c r="G6" s="26">
        <v>19000</v>
      </c>
      <c r="H6" s="240">
        <v>19000</v>
      </c>
      <c r="I6" s="61">
        <f aca="true" t="shared" si="0" ref="I6:I20">H6/G6*100</f>
        <v>100</v>
      </c>
      <c r="J6" s="54">
        <f>H6/rashodi!$H$7</f>
        <v>1.0184130193236833E-05</v>
      </c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0.25" customHeight="1">
      <c r="A7" s="46" t="s">
        <v>54</v>
      </c>
      <c r="B7" s="47" t="s">
        <v>129</v>
      </c>
      <c r="C7" s="133">
        <v>86597.32</v>
      </c>
      <c r="D7" s="133">
        <v>45266.38</v>
      </c>
      <c r="E7" s="26">
        <v>51582.01</v>
      </c>
      <c r="F7" s="26">
        <v>74000</v>
      </c>
      <c r="G7" s="26">
        <v>94000</v>
      </c>
      <c r="H7" s="240">
        <v>94000</v>
      </c>
      <c r="I7" s="61">
        <f t="shared" si="0"/>
        <v>100</v>
      </c>
      <c r="J7" s="54">
        <f>H7/rashodi!$H$7</f>
        <v>5.038464411390854E-05</v>
      </c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20.25" customHeight="1">
      <c r="A8" s="171" t="s">
        <v>305</v>
      </c>
      <c r="B8" s="172" t="s">
        <v>306</v>
      </c>
      <c r="C8" s="133"/>
      <c r="D8" s="133">
        <v>58669.02</v>
      </c>
      <c r="E8" s="26">
        <v>69860.49</v>
      </c>
      <c r="F8" s="26">
        <v>0</v>
      </c>
      <c r="G8" s="220">
        <v>125000</v>
      </c>
      <c r="H8" s="113">
        <v>120000</v>
      </c>
      <c r="I8" s="61">
        <f t="shared" si="0"/>
        <v>96</v>
      </c>
      <c r="J8" s="54">
        <f>H8/rashodi!$H$7</f>
        <v>6.432082227307472E-05</v>
      </c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20.25" customHeight="1">
      <c r="A9" s="46" t="s">
        <v>55</v>
      </c>
      <c r="B9" s="49" t="s">
        <v>56</v>
      </c>
      <c r="C9" s="133">
        <v>5429.39</v>
      </c>
      <c r="D9" s="133">
        <v>2350.92</v>
      </c>
      <c r="E9" s="26">
        <v>2607.09</v>
      </c>
      <c r="F9" s="26">
        <v>15000</v>
      </c>
      <c r="G9" s="26">
        <v>15000</v>
      </c>
      <c r="H9" s="113">
        <v>15000</v>
      </c>
      <c r="I9" s="61">
        <f t="shared" si="0"/>
        <v>100</v>
      </c>
      <c r="J9" s="54">
        <f>H9/rashodi!$H$7</f>
        <v>8.04010278413434E-06</v>
      </c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21.75" customHeight="1">
      <c r="A10" s="46" t="s">
        <v>57</v>
      </c>
      <c r="B10" s="49" t="s">
        <v>58</v>
      </c>
      <c r="C10" s="133">
        <v>26892.07</v>
      </c>
      <c r="D10" s="133">
        <v>8062.8</v>
      </c>
      <c r="E10" s="26">
        <v>9166.26</v>
      </c>
      <c r="F10" s="26">
        <v>50000</v>
      </c>
      <c r="G10" s="26">
        <v>27000</v>
      </c>
      <c r="H10" s="113">
        <f>15000+25000</f>
        <v>40000</v>
      </c>
      <c r="I10" s="61">
        <f>H10/G10*100</f>
        <v>148.14814814814815</v>
      </c>
      <c r="J10" s="54">
        <f>H10/rashodi!$H$7</f>
        <v>2.144027409102491E-05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22.5" customHeight="1">
      <c r="A11" s="46" t="s">
        <v>59</v>
      </c>
      <c r="B11" s="49" t="s">
        <v>60</v>
      </c>
      <c r="C11" s="133">
        <v>28699.72</v>
      </c>
      <c r="D11" s="133">
        <v>16470.48</v>
      </c>
      <c r="E11" s="26">
        <v>19256.3</v>
      </c>
      <c r="F11" s="26">
        <v>50000</v>
      </c>
      <c r="G11" s="26">
        <v>40000</v>
      </c>
      <c r="H11" s="113">
        <v>39000</v>
      </c>
      <c r="I11" s="61">
        <f t="shared" si="0"/>
        <v>97.5</v>
      </c>
      <c r="J11" s="54">
        <f>H11/rashodi!$H$7</f>
        <v>2.0904267238749286E-05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9.5" customHeight="1">
      <c r="A12" s="92" t="s">
        <v>61</v>
      </c>
      <c r="B12" s="153" t="s">
        <v>301</v>
      </c>
      <c r="C12" s="132">
        <v>18163.61</v>
      </c>
      <c r="D12" s="132">
        <v>13644.32</v>
      </c>
      <c r="E12" s="26">
        <v>14420.56</v>
      </c>
      <c r="F12" s="28">
        <v>40000</v>
      </c>
      <c r="G12" s="28">
        <v>40000</v>
      </c>
      <c r="H12" s="113">
        <f>(10530+7020+10000+28080)-15000</f>
        <v>40630</v>
      </c>
      <c r="I12" s="61">
        <f t="shared" si="0"/>
        <v>101.57499999999999</v>
      </c>
      <c r="J12" s="54">
        <f>H12/rashodi!$H$7</f>
        <v>2.1777958407958554E-05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23.25" customHeight="1">
      <c r="A13" s="48" t="s">
        <v>62</v>
      </c>
      <c r="B13" s="49" t="s">
        <v>300</v>
      </c>
      <c r="C13" s="133">
        <v>50357.79</v>
      </c>
      <c r="D13" s="133">
        <v>30128.9</v>
      </c>
      <c r="E13" s="26">
        <v>32663.64</v>
      </c>
      <c r="F13" s="26">
        <v>123000</v>
      </c>
      <c r="G13" s="26">
        <v>75000</v>
      </c>
      <c r="H13" s="113">
        <f>18720+25000+11700</f>
        <v>55420</v>
      </c>
      <c r="I13" s="61">
        <f>H13/G13*100</f>
        <v>73.89333333333333</v>
      </c>
      <c r="J13" s="54">
        <f>H13/rashodi!$H$7</f>
        <v>2.9705499753115014E-05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22.5" customHeight="1">
      <c r="A14" s="48" t="s">
        <v>63</v>
      </c>
      <c r="B14" s="49" t="s">
        <v>64</v>
      </c>
      <c r="C14" s="133">
        <v>14017.8</v>
      </c>
      <c r="D14" s="133">
        <v>7061.33</v>
      </c>
      <c r="E14" s="26">
        <v>8489.7</v>
      </c>
      <c r="F14" s="26">
        <v>20000</v>
      </c>
      <c r="G14" s="26">
        <v>20000</v>
      </c>
      <c r="H14" s="113">
        <v>20000</v>
      </c>
      <c r="I14" s="61">
        <f t="shared" si="0"/>
        <v>100</v>
      </c>
      <c r="J14" s="54">
        <f>H14/rashodi!$H$7</f>
        <v>1.0720137045512455E-05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20.25" customHeight="1">
      <c r="A15" s="48" t="s">
        <v>279</v>
      </c>
      <c r="B15" s="47" t="s">
        <v>280</v>
      </c>
      <c r="C15" s="133">
        <v>322921.68</v>
      </c>
      <c r="D15" s="133">
        <v>161460.84</v>
      </c>
      <c r="E15" s="26">
        <v>188370.98</v>
      </c>
      <c r="F15" s="26">
        <v>330000</v>
      </c>
      <c r="G15" s="26">
        <v>330000</v>
      </c>
      <c r="H15" s="240">
        <v>330000</v>
      </c>
      <c r="I15" s="61">
        <f>H15/G15*100</f>
        <v>100</v>
      </c>
      <c r="J15" s="54">
        <f>H15/rashodi!$H$7</f>
        <v>0.0001768822612509555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" customHeight="1">
      <c r="A16" s="46" t="s">
        <v>65</v>
      </c>
      <c r="B16" s="49" t="s">
        <v>66</v>
      </c>
      <c r="C16" s="133">
        <v>0</v>
      </c>
      <c r="D16" s="133">
        <v>33534.7</v>
      </c>
      <c r="E16" s="26">
        <v>33534.7</v>
      </c>
      <c r="F16" s="26">
        <v>30000</v>
      </c>
      <c r="G16" s="220">
        <v>35000</v>
      </c>
      <c r="H16" s="113">
        <v>35000</v>
      </c>
      <c r="I16" s="61">
        <f t="shared" si="0"/>
        <v>100</v>
      </c>
      <c r="J16" s="54">
        <f>H16/rashodi!$H$7</f>
        <v>1.8760239829646797E-05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9.5" customHeight="1">
      <c r="A17" s="46" t="s">
        <v>67</v>
      </c>
      <c r="B17" s="49" t="s">
        <v>68</v>
      </c>
      <c r="C17" s="133">
        <v>11502.72</v>
      </c>
      <c r="D17" s="133">
        <v>8126.73</v>
      </c>
      <c r="E17" s="26">
        <v>8126.73</v>
      </c>
      <c r="F17" s="26">
        <v>18500</v>
      </c>
      <c r="G17" s="26">
        <v>18500</v>
      </c>
      <c r="H17" s="113">
        <v>18500</v>
      </c>
      <c r="I17" s="61">
        <f t="shared" si="0"/>
        <v>100</v>
      </c>
      <c r="J17" s="54">
        <f>H17/rashodi!$H$7</f>
        <v>9.916126767099022E-06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8" customHeight="1">
      <c r="A18" s="46" t="s">
        <v>69</v>
      </c>
      <c r="B18" s="49" t="s">
        <v>70</v>
      </c>
      <c r="C18" s="133">
        <v>0</v>
      </c>
      <c r="D18" s="133">
        <v>15206.4</v>
      </c>
      <c r="E18" s="26">
        <v>15206.4</v>
      </c>
      <c r="F18" s="26">
        <v>101500</v>
      </c>
      <c r="G18" s="26">
        <v>51500</v>
      </c>
      <c r="H18" s="113">
        <v>76500</v>
      </c>
      <c r="I18" s="61">
        <f t="shared" si="0"/>
        <v>148.54368932038835</v>
      </c>
      <c r="J18" s="54">
        <f>H18/rashodi!$H$7</f>
        <v>4.100452419908514E-05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.75" customHeight="1">
      <c r="A19" s="46" t="s">
        <v>124</v>
      </c>
      <c r="B19" s="49" t="s">
        <v>71</v>
      </c>
      <c r="C19" s="133">
        <v>122506.19</v>
      </c>
      <c r="D19" s="133">
        <v>55233.52</v>
      </c>
      <c r="E19" s="26">
        <v>65786.93</v>
      </c>
      <c r="F19" s="26">
        <v>140000</v>
      </c>
      <c r="G19" s="26">
        <v>140000</v>
      </c>
      <c r="H19" s="113">
        <v>140000</v>
      </c>
      <c r="I19" s="61">
        <f>H19/G19*100</f>
        <v>100</v>
      </c>
      <c r="J19" s="54">
        <f>H19/rashodi!$H$7</f>
        <v>7.504095931858719E-05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20.25" customHeight="1">
      <c r="A20" s="46" t="s">
        <v>72</v>
      </c>
      <c r="B20" s="49" t="s">
        <v>73</v>
      </c>
      <c r="C20" s="133">
        <v>14608.22</v>
      </c>
      <c r="D20" s="133">
        <v>5641.51</v>
      </c>
      <c r="E20" s="26">
        <v>6567.72</v>
      </c>
      <c r="F20" s="26">
        <v>30000</v>
      </c>
      <c r="G20" s="26">
        <v>52000</v>
      </c>
      <c r="H20" s="113">
        <v>30000</v>
      </c>
      <c r="I20" s="61">
        <f t="shared" si="0"/>
        <v>57.692307692307686</v>
      </c>
      <c r="J20" s="54">
        <f>H20/rashodi!$H$7</f>
        <v>1.608020556826868E-05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8.75" customHeight="1">
      <c r="A21" s="48" t="s">
        <v>125</v>
      </c>
      <c r="B21" s="49" t="s">
        <v>74</v>
      </c>
      <c r="C21" s="133">
        <v>12718.12</v>
      </c>
      <c r="D21" s="133">
        <v>20065.13</v>
      </c>
      <c r="E21" s="26">
        <v>21416.93</v>
      </c>
      <c r="F21" s="26">
        <v>40000</v>
      </c>
      <c r="G21" s="26">
        <v>40000</v>
      </c>
      <c r="H21" s="113">
        <v>40000</v>
      </c>
      <c r="I21" s="61">
        <f>H21/G21*100</f>
        <v>100</v>
      </c>
      <c r="J21" s="54">
        <f>H21/rashodi!$H$7</f>
        <v>2.144027409102491E-05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7.25" customHeight="1">
      <c r="A22" s="48" t="s">
        <v>255</v>
      </c>
      <c r="B22" s="47" t="s">
        <v>257</v>
      </c>
      <c r="C22" s="133">
        <v>270330.91</v>
      </c>
      <c r="D22" s="133">
        <v>74020.54</v>
      </c>
      <c r="E22" s="26">
        <v>88882.86</v>
      </c>
      <c r="F22" s="26">
        <v>350000</v>
      </c>
      <c r="G22" s="26">
        <v>178500</v>
      </c>
      <c r="H22" s="113">
        <v>246500</v>
      </c>
      <c r="I22" s="61">
        <f>H22/G22*100</f>
        <v>138.0952380952381</v>
      </c>
      <c r="J22" s="54">
        <f>H22/rashodi!$H$7</f>
        <v>0.000132125689085941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10" ht="21.75" customHeight="1" thickBot="1">
      <c r="A23" s="182" t="s">
        <v>75</v>
      </c>
      <c r="B23" s="99" t="s">
        <v>302</v>
      </c>
      <c r="C23" s="141">
        <v>2597.64</v>
      </c>
      <c r="D23" s="141">
        <v>0</v>
      </c>
      <c r="E23" s="27">
        <v>0</v>
      </c>
      <c r="F23" s="27">
        <v>0</v>
      </c>
      <c r="G23" s="27">
        <v>3000</v>
      </c>
      <c r="H23" s="218">
        <v>3500</v>
      </c>
      <c r="I23" s="75">
        <f>H23/G23*100</f>
        <v>116.66666666666667</v>
      </c>
      <c r="J23" s="55">
        <f>H23/rashodi!$H$7</f>
        <v>1.8760239829646796E-06</v>
      </c>
    </row>
    <row r="24" ht="21.75" customHeight="1"/>
    <row r="25" ht="21" customHeight="1"/>
    <row r="26" ht="21.75" customHeight="1"/>
    <row r="27" ht="23.25" customHeight="1"/>
    <row r="28" ht="22.5" customHeight="1"/>
    <row r="29" ht="22.5" customHeight="1"/>
    <row r="30" ht="20.25" customHeight="1"/>
    <row r="31" ht="19.5" customHeight="1"/>
    <row r="32" spans="1:8" ht="12.75">
      <c r="A32" s="2"/>
      <c r="C32" s="13"/>
      <c r="D32" s="13"/>
      <c r="E32" s="13"/>
      <c r="F32" s="13"/>
      <c r="G32" s="13"/>
      <c r="H32" s="13"/>
    </row>
    <row r="33" spans="1:8" ht="12.75">
      <c r="A33" s="2"/>
      <c r="C33" s="13"/>
      <c r="D33" s="13"/>
      <c r="E33" s="13"/>
      <c r="F33" s="13"/>
      <c r="G33" s="13"/>
      <c r="H33" s="13"/>
    </row>
    <row r="34" spans="1:8" ht="12.75">
      <c r="A34" s="2"/>
      <c r="C34" s="13"/>
      <c r="D34" s="13"/>
      <c r="E34" s="13"/>
      <c r="F34" s="13"/>
      <c r="G34" s="13"/>
      <c r="H34" s="13"/>
    </row>
    <row r="35" spans="1:8" ht="12.75">
      <c r="A35" s="2"/>
      <c r="C35" s="13"/>
      <c r="D35" s="13"/>
      <c r="E35" s="13"/>
      <c r="F35" s="13"/>
      <c r="G35" s="13"/>
      <c r="H35" s="13"/>
    </row>
    <row r="36" spans="1:8" ht="12.75">
      <c r="A36" s="2"/>
      <c r="C36" s="13"/>
      <c r="D36" s="13"/>
      <c r="E36" s="13"/>
      <c r="F36" s="13"/>
      <c r="G36" s="13"/>
      <c r="H36" s="13"/>
    </row>
    <row r="37" spans="1:8" ht="12.75">
      <c r="A37" s="2"/>
      <c r="C37" s="13"/>
      <c r="D37" s="13"/>
      <c r="E37" s="13"/>
      <c r="F37" s="13"/>
      <c r="G37" s="13"/>
      <c r="H37" s="13"/>
    </row>
    <row r="38" spans="1:8" ht="12.75">
      <c r="A38" s="2"/>
      <c r="C38" s="13"/>
      <c r="D38" s="13"/>
      <c r="E38" s="13"/>
      <c r="F38" s="13"/>
      <c r="G38" s="13"/>
      <c r="H38" s="13"/>
    </row>
    <row r="39" spans="1:8" ht="12.75">
      <c r="A39" s="2"/>
      <c r="C39" s="13"/>
      <c r="D39" s="13"/>
      <c r="E39" s="13"/>
      <c r="F39" s="13"/>
      <c r="G39" s="13"/>
      <c r="H39" s="13"/>
    </row>
    <row r="40" spans="1:8" ht="12.75">
      <c r="A40" s="2"/>
      <c r="C40" s="13"/>
      <c r="D40" s="13"/>
      <c r="E40" s="13"/>
      <c r="F40" s="13"/>
      <c r="G40" s="13"/>
      <c r="H40" s="13"/>
    </row>
    <row r="41" spans="1:8" ht="12.75">
      <c r="A41" s="2"/>
      <c r="C41" s="13"/>
      <c r="D41" s="13"/>
      <c r="E41" s="13"/>
      <c r="F41" s="13"/>
      <c r="G41" s="13"/>
      <c r="H41" s="13"/>
    </row>
    <row r="42" spans="1:8" ht="12.75">
      <c r="A42" s="2"/>
      <c r="C42" s="13"/>
      <c r="D42" s="13"/>
      <c r="E42" s="13"/>
      <c r="F42" s="13"/>
      <c r="G42" s="13"/>
      <c r="H42" s="13"/>
    </row>
    <row r="43" spans="1:8" ht="12.75">
      <c r="A43" s="2"/>
      <c r="E43" s="13"/>
      <c r="F43" s="13"/>
      <c r="G43" s="13"/>
      <c r="H43" s="13"/>
    </row>
    <row r="44" spans="1:8" ht="12.75">
      <c r="A44" s="2"/>
      <c r="E44" s="13"/>
      <c r="F44" s="13"/>
      <c r="G44" s="13"/>
      <c r="H44" s="13"/>
    </row>
    <row r="45" spans="1:8" ht="12.75">
      <c r="A45" s="2"/>
      <c r="E45" s="13"/>
      <c r="F45" s="13"/>
      <c r="G45" s="13"/>
      <c r="H45" s="13"/>
    </row>
    <row r="46" spans="1:8" ht="12.75">
      <c r="A46" s="2"/>
      <c r="E46" s="13"/>
      <c r="F46" s="13"/>
      <c r="G46" s="13"/>
      <c r="H46" s="13"/>
    </row>
    <row r="47" spans="1:8" ht="12.75">
      <c r="A47" s="2"/>
      <c r="E47" s="13"/>
      <c r="F47" s="13"/>
      <c r="G47" s="13"/>
      <c r="H47" s="13"/>
    </row>
    <row r="48" spans="1:8" ht="12.75">
      <c r="A48" s="2"/>
      <c r="E48" s="13"/>
      <c r="F48" s="13"/>
      <c r="G48" s="13"/>
      <c r="H48" s="13"/>
    </row>
    <row r="49" spans="1:8" ht="12.75">
      <c r="A49" s="2"/>
      <c r="E49" s="13"/>
      <c r="F49" s="13"/>
      <c r="G49" s="13"/>
      <c r="H49" s="13"/>
    </row>
    <row r="50" spans="1:8" ht="12.75">
      <c r="A50" s="2"/>
      <c r="E50" s="13"/>
      <c r="F50" s="13"/>
      <c r="G50" s="13"/>
      <c r="H50" s="13"/>
    </row>
    <row r="51" spans="1:8" ht="12.75">
      <c r="A51" s="2"/>
      <c r="E51" s="13"/>
      <c r="F51" s="13"/>
      <c r="G51" s="13"/>
      <c r="H51" s="13"/>
    </row>
    <row r="52" spans="1:8" ht="12.75">
      <c r="A52" s="2"/>
      <c r="E52" s="13"/>
      <c r="F52" s="13"/>
      <c r="G52" s="13"/>
      <c r="H52" s="13"/>
    </row>
    <row r="53" spans="1:8" ht="12.75">
      <c r="A53" s="2"/>
      <c r="E53" s="13"/>
      <c r="F53" s="13"/>
      <c r="G53" s="13"/>
      <c r="H53" s="13"/>
    </row>
    <row r="54" spans="1:8" ht="12.75">
      <c r="A54" s="2"/>
      <c r="E54" s="13"/>
      <c r="F54" s="13"/>
      <c r="G54" s="13"/>
      <c r="H54" s="13"/>
    </row>
    <row r="55" spans="1:8" ht="12.75">
      <c r="A55" s="2"/>
      <c r="E55" s="13"/>
      <c r="F55" s="13"/>
      <c r="G55" s="13"/>
      <c r="H55" s="13"/>
    </row>
    <row r="56" spans="1:8" ht="12.75">
      <c r="A56" s="2"/>
      <c r="E56" s="13"/>
      <c r="F56" s="13"/>
      <c r="G56" s="13"/>
      <c r="H56" s="13"/>
    </row>
    <row r="57" spans="1:8" ht="12.75">
      <c r="A57" s="2"/>
      <c r="E57" s="13"/>
      <c r="F57" s="13"/>
      <c r="G57" s="13"/>
      <c r="H57" s="13"/>
    </row>
    <row r="58" spans="1:8" ht="12.75">
      <c r="A58" s="2"/>
      <c r="E58" s="13"/>
      <c r="F58" s="13"/>
      <c r="G58" s="13"/>
      <c r="H58" s="13"/>
    </row>
    <row r="59" spans="1:8" ht="12.75">
      <c r="A59" s="2"/>
      <c r="E59" s="13"/>
      <c r="F59" s="13"/>
      <c r="G59" s="13"/>
      <c r="H59" s="13"/>
    </row>
    <row r="60" spans="1:8" ht="12.75">
      <c r="A60" s="2"/>
      <c r="E60" s="13"/>
      <c r="F60" s="13"/>
      <c r="G60" s="13"/>
      <c r="H60" s="13"/>
    </row>
    <row r="61" spans="1:8" ht="12.75">
      <c r="A61" s="2"/>
      <c r="E61" s="13"/>
      <c r="F61" s="13"/>
      <c r="G61" s="13"/>
      <c r="H61" s="13"/>
    </row>
    <row r="62" spans="1:8" ht="12.75">
      <c r="A62" s="2"/>
      <c r="E62" s="13"/>
      <c r="F62" s="13"/>
      <c r="G62" s="13"/>
      <c r="H62" s="13"/>
    </row>
    <row r="63" spans="1:8" ht="12.75">
      <c r="A63" s="2"/>
      <c r="E63" s="13"/>
      <c r="F63" s="13"/>
      <c r="G63" s="13"/>
      <c r="H63" s="13"/>
    </row>
    <row r="64" spans="1:8" ht="12.75">
      <c r="A64" s="2"/>
      <c r="E64" s="13"/>
      <c r="F64" s="13"/>
      <c r="G64" s="13"/>
      <c r="H64" s="13"/>
    </row>
    <row r="65" spans="1:8" ht="12.75">
      <c r="A65" s="2"/>
      <c r="E65" s="13"/>
      <c r="F65" s="13"/>
      <c r="G65" s="13"/>
      <c r="H65" s="13"/>
    </row>
    <row r="66" spans="1:8" ht="12.75">
      <c r="A66" s="2"/>
      <c r="E66" s="13"/>
      <c r="F66" s="13"/>
      <c r="G66" s="13"/>
      <c r="H66" s="13"/>
    </row>
    <row r="67" spans="1:8" ht="12.75">
      <c r="A67" s="2"/>
      <c r="E67" s="13"/>
      <c r="F67" s="13"/>
      <c r="G67" s="13"/>
      <c r="H67" s="13"/>
    </row>
    <row r="68" spans="1:8" ht="12.75">
      <c r="A68" s="2"/>
      <c r="E68" s="13"/>
      <c r="F68" s="13"/>
      <c r="G68" s="13"/>
      <c r="H68" s="13"/>
    </row>
    <row r="69" spans="1:8" ht="12.75">
      <c r="A69" s="2"/>
      <c r="E69" s="13"/>
      <c r="F69" s="13"/>
      <c r="G69" s="13"/>
      <c r="H69" s="13"/>
    </row>
    <row r="70" spans="1:8" ht="12.75">
      <c r="A70" s="2"/>
      <c r="E70" s="13"/>
      <c r="F70" s="13"/>
      <c r="G70" s="13"/>
      <c r="H70" s="13"/>
    </row>
    <row r="71" spans="1:8" ht="12.75">
      <c r="A71" s="2"/>
      <c r="E71" s="13"/>
      <c r="F71" s="13"/>
      <c r="G71" s="13"/>
      <c r="H71" s="13"/>
    </row>
    <row r="72" spans="1:8" ht="12.75">
      <c r="A72" s="2"/>
      <c r="E72" s="13"/>
      <c r="F72" s="13"/>
      <c r="G72" s="13"/>
      <c r="H72" s="13"/>
    </row>
    <row r="73" spans="1:8" ht="12.75">
      <c r="A73" s="2"/>
      <c r="E73" s="13"/>
      <c r="F73" s="13"/>
      <c r="G73" s="13"/>
      <c r="H73" s="13"/>
    </row>
    <row r="74" spans="1:8" ht="12.75">
      <c r="A74" s="2"/>
      <c r="E74" s="13"/>
      <c r="F74" s="13"/>
      <c r="G74" s="13"/>
      <c r="H74" s="13"/>
    </row>
    <row r="75" spans="1:8" ht="12.75">
      <c r="A75" s="2"/>
      <c r="E75" s="13"/>
      <c r="F75" s="13"/>
      <c r="G75" s="13"/>
      <c r="H75" s="13"/>
    </row>
    <row r="76" spans="1:8" ht="12.75">
      <c r="A76" s="2"/>
      <c r="E76" s="13"/>
      <c r="F76" s="13"/>
      <c r="G76" s="13"/>
      <c r="H76" s="13"/>
    </row>
    <row r="77" spans="1:8" ht="12.75">
      <c r="A77" s="2"/>
      <c r="E77" s="13"/>
      <c r="F77" s="13"/>
      <c r="G77" s="13"/>
      <c r="H77" s="13"/>
    </row>
    <row r="78" spans="1:8" ht="12.75">
      <c r="A78" s="2"/>
      <c r="E78" s="13"/>
      <c r="F78" s="13"/>
      <c r="G78" s="13"/>
      <c r="H78" s="13"/>
    </row>
    <row r="79" spans="1:8" ht="12.75">
      <c r="A79" s="2"/>
      <c r="E79" s="13"/>
      <c r="F79" s="13"/>
      <c r="G79" s="13"/>
      <c r="H79" s="13"/>
    </row>
    <row r="80" spans="1:8" ht="12.75">
      <c r="A80" s="2"/>
      <c r="E80" s="13"/>
      <c r="F80" s="13"/>
      <c r="G80" s="13"/>
      <c r="H80" s="13"/>
    </row>
    <row r="81" spans="1:8" ht="12.75">
      <c r="A81" s="2"/>
      <c r="E81" s="13"/>
      <c r="F81" s="13"/>
      <c r="G81" s="13"/>
      <c r="H81" s="13"/>
    </row>
    <row r="82" spans="1:8" ht="12.75">
      <c r="A82" s="2"/>
      <c r="E82" s="13"/>
      <c r="F82" s="13"/>
      <c r="G82" s="13"/>
      <c r="H82" s="13"/>
    </row>
    <row r="83" spans="1:8" ht="12.75">
      <c r="A83" s="2"/>
      <c r="E83" s="13"/>
      <c r="F83" s="13"/>
      <c r="G83" s="13"/>
      <c r="H83" s="13"/>
    </row>
    <row r="84" spans="1:8" ht="12.75">
      <c r="A84" s="2"/>
      <c r="E84" s="13"/>
      <c r="F84" s="13"/>
      <c r="G84" s="13"/>
      <c r="H84" s="13"/>
    </row>
    <row r="85" spans="1:8" ht="12.75">
      <c r="A85" s="2"/>
      <c r="E85" s="13"/>
      <c r="F85" s="13"/>
      <c r="G85" s="13"/>
      <c r="H85" s="13"/>
    </row>
    <row r="86" spans="1:8" ht="12.75">
      <c r="A86" s="2"/>
      <c r="E86" s="13"/>
      <c r="F86" s="13"/>
      <c r="G86" s="13"/>
      <c r="H86" s="13"/>
    </row>
    <row r="87" spans="1:8" ht="12.75">
      <c r="A87" s="2"/>
      <c r="E87" s="13"/>
      <c r="F87" s="13"/>
      <c r="G87" s="13"/>
      <c r="H87" s="13"/>
    </row>
    <row r="88" spans="1:8" ht="12.75">
      <c r="A88" s="2"/>
      <c r="E88" s="13"/>
      <c r="F88" s="13"/>
      <c r="G88" s="13"/>
      <c r="H88" s="13"/>
    </row>
    <row r="89" spans="1:8" ht="12.75">
      <c r="A89" s="2"/>
      <c r="E89" s="13"/>
      <c r="F89" s="13"/>
      <c r="G89" s="13"/>
      <c r="H89" s="13"/>
    </row>
    <row r="90" spans="1:8" ht="12.75">
      <c r="A90" s="2"/>
      <c r="E90" s="13"/>
      <c r="F90" s="13"/>
      <c r="G90" s="13"/>
      <c r="H90" s="13"/>
    </row>
    <row r="91" spans="1:8" ht="12.75">
      <c r="A91" s="2"/>
      <c r="E91" s="13"/>
      <c r="F91" s="13"/>
      <c r="G91" s="13"/>
      <c r="H91" s="13"/>
    </row>
    <row r="92" spans="1:8" ht="12.75">
      <c r="A92" s="2"/>
      <c r="E92" s="13"/>
      <c r="F92" s="13"/>
      <c r="G92" s="13"/>
      <c r="H92" s="13"/>
    </row>
    <row r="93" spans="1:8" ht="12.75">
      <c r="A93" s="2"/>
      <c r="E93" s="13"/>
      <c r="F93" s="13"/>
      <c r="G93" s="13"/>
      <c r="H93" s="13"/>
    </row>
    <row r="94" spans="1:8" ht="12.75">
      <c r="A94" s="2"/>
      <c r="E94" s="13"/>
      <c r="F94" s="13"/>
      <c r="G94" s="13"/>
      <c r="H94" s="13"/>
    </row>
    <row r="95" spans="1:8" ht="12.75">
      <c r="A95" s="2"/>
      <c r="E95" s="13"/>
      <c r="F95" s="13"/>
      <c r="G95" s="13"/>
      <c r="H95" s="13"/>
    </row>
    <row r="96" spans="1:8" ht="12.75">
      <c r="A96" s="2"/>
      <c r="E96" s="13"/>
      <c r="F96" s="13"/>
      <c r="G96" s="13"/>
      <c r="H96" s="13"/>
    </row>
    <row r="97" spans="1:8" ht="12.75">
      <c r="A97" s="2"/>
      <c r="E97" s="13"/>
      <c r="F97" s="13"/>
      <c r="G97" s="13"/>
      <c r="H97" s="13"/>
    </row>
    <row r="98" spans="1:8" ht="12.75">
      <c r="A98" s="2"/>
      <c r="E98" s="13"/>
      <c r="F98" s="13"/>
      <c r="G98" s="13"/>
      <c r="H98" s="13"/>
    </row>
    <row r="99" spans="1:8" ht="12.75">
      <c r="A99" s="2"/>
      <c r="E99" s="13"/>
      <c r="F99" s="13"/>
      <c r="G99" s="13"/>
      <c r="H99" s="13"/>
    </row>
    <row r="100" spans="1:8" ht="12.75">
      <c r="A100" s="2"/>
      <c r="E100" s="13"/>
      <c r="F100" s="13"/>
      <c r="G100" s="13"/>
      <c r="H100" s="13"/>
    </row>
    <row r="101" spans="1:8" ht="12.75">
      <c r="A101" s="2"/>
      <c r="E101" s="13"/>
      <c r="F101" s="13"/>
      <c r="G101" s="13"/>
      <c r="H101" s="13"/>
    </row>
    <row r="102" spans="1:8" ht="12.75">
      <c r="A102" s="2"/>
      <c r="E102" s="13"/>
      <c r="F102" s="13"/>
      <c r="G102" s="13"/>
      <c r="H102" s="13"/>
    </row>
    <row r="103" spans="1:8" ht="12.75">
      <c r="A103" s="2"/>
      <c r="E103" s="13"/>
      <c r="F103" s="13"/>
      <c r="G103" s="13"/>
      <c r="H103" s="13"/>
    </row>
    <row r="104" spans="1:8" ht="12.75">
      <c r="A104" s="2"/>
      <c r="E104" s="13"/>
      <c r="F104" s="13"/>
      <c r="G104" s="13"/>
      <c r="H104" s="13"/>
    </row>
    <row r="105" spans="1:8" ht="12.75">
      <c r="A105" s="2"/>
      <c r="E105" s="13"/>
      <c r="F105" s="13"/>
      <c r="G105" s="13"/>
      <c r="H105" s="13"/>
    </row>
    <row r="106" spans="1:8" ht="12.75">
      <c r="A106" s="2"/>
      <c r="E106" s="13"/>
      <c r="F106" s="13"/>
      <c r="G106" s="13"/>
      <c r="H106" s="13"/>
    </row>
    <row r="107" spans="1:8" ht="12.75">
      <c r="A107" s="2"/>
      <c r="E107" s="13"/>
      <c r="F107" s="13"/>
      <c r="G107" s="13"/>
      <c r="H107" s="13"/>
    </row>
    <row r="108" spans="1:8" ht="12.75">
      <c r="A108" s="2"/>
      <c r="E108" s="13"/>
      <c r="F108" s="13"/>
      <c r="G108" s="13"/>
      <c r="H108" s="13"/>
    </row>
    <row r="109" spans="1:8" ht="12.75">
      <c r="A109" s="2"/>
      <c r="E109" s="13"/>
      <c r="F109" s="13"/>
      <c r="G109" s="13"/>
      <c r="H109" s="13"/>
    </row>
    <row r="110" spans="1:8" ht="12.75">
      <c r="A110" s="2"/>
      <c r="E110" s="13"/>
      <c r="F110" s="13"/>
      <c r="G110" s="13"/>
      <c r="H110" s="13"/>
    </row>
    <row r="111" spans="1:8" ht="12.75">
      <c r="A111" s="2"/>
      <c r="E111" s="13"/>
      <c r="F111" s="13"/>
      <c r="G111" s="13"/>
      <c r="H111" s="13"/>
    </row>
    <row r="112" spans="1:8" ht="12.75">
      <c r="A112" s="2"/>
      <c r="E112" s="13"/>
      <c r="F112" s="13"/>
      <c r="G112" s="13"/>
      <c r="H112" s="13"/>
    </row>
    <row r="113" spans="1:8" ht="12.75">
      <c r="A113" s="2"/>
      <c r="E113" s="13"/>
      <c r="F113" s="13"/>
      <c r="G113" s="13"/>
      <c r="H113" s="13"/>
    </row>
    <row r="114" spans="1:8" ht="12.75">
      <c r="A114" s="2"/>
      <c r="E114" s="13"/>
      <c r="F114" s="13"/>
      <c r="G114" s="13"/>
      <c r="H114" s="13"/>
    </row>
    <row r="115" spans="1:8" ht="12.75">
      <c r="A115" s="2"/>
      <c r="E115" s="13"/>
      <c r="F115" s="13"/>
      <c r="G115" s="13"/>
      <c r="H115" s="13"/>
    </row>
    <row r="116" spans="1:8" ht="12.75">
      <c r="A116" s="2"/>
      <c r="E116" s="13"/>
      <c r="F116" s="13"/>
      <c r="G116" s="13"/>
      <c r="H116" s="13"/>
    </row>
    <row r="117" spans="1:8" ht="12.75">
      <c r="A117" s="2"/>
      <c r="E117" s="13"/>
      <c r="F117" s="13"/>
      <c r="G117" s="13"/>
      <c r="H117" s="13"/>
    </row>
    <row r="118" spans="1:8" ht="12.75">
      <c r="A118" s="2"/>
      <c r="E118" s="13"/>
      <c r="F118" s="13"/>
      <c r="G118" s="13"/>
      <c r="H118" s="13"/>
    </row>
    <row r="119" spans="1:8" ht="12.75">
      <c r="A119" s="2"/>
      <c r="E119" s="13"/>
      <c r="F119" s="13"/>
      <c r="G119" s="13"/>
      <c r="H119" s="13"/>
    </row>
    <row r="120" spans="1:8" ht="12.75">
      <c r="A120" s="2"/>
      <c r="E120" s="13"/>
      <c r="F120" s="13"/>
      <c r="G120" s="13"/>
      <c r="H120" s="13"/>
    </row>
    <row r="121" spans="1:8" ht="12.75">
      <c r="A121" s="2"/>
      <c r="E121" s="13"/>
      <c r="F121" s="13"/>
      <c r="G121" s="13"/>
      <c r="H121" s="13"/>
    </row>
    <row r="122" spans="1:8" ht="12.75">
      <c r="A122" s="2"/>
      <c r="E122" s="13"/>
      <c r="F122" s="13"/>
      <c r="G122" s="13"/>
      <c r="H122" s="13"/>
    </row>
    <row r="123" spans="1:8" ht="12.75">
      <c r="A123" s="2"/>
      <c r="E123" s="13"/>
      <c r="F123" s="13"/>
      <c r="G123" s="13"/>
      <c r="H123" s="13"/>
    </row>
    <row r="124" spans="1:8" ht="12.75">
      <c r="A124" s="2"/>
      <c r="E124" s="13"/>
      <c r="F124" s="13"/>
      <c r="G124" s="13"/>
      <c r="H124" s="13"/>
    </row>
    <row r="125" spans="1:8" ht="12.75">
      <c r="A125" s="2"/>
      <c r="E125" s="13"/>
      <c r="F125" s="13"/>
      <c r="G125" s="13"/>
      <c r="H125" s="13"/>
    </row>
    <row r="126" spans="1:8" ht="12.75">
      <c r="A126" s="2"/>
      <c r="E126" s="13"/>
      <c r="F126" s="13"/>
      <c r="G126" s="13"/>
      <c r="H126" s="13"/>
    </row>
    <row r="127" spans="1:8" ht="12.75">
      <c r="A127" s="2"/>
      <c r="E127" s="13"/>
      <c r="F127" s="13"/>
      <c r="G127" s="13"/>
      <c r="H127" s="13"/>
    </row>
    <row r="128" spans="1:8" ht="12.75">
      <c r="A128" s="2"/>
      <c r="E128" s="13"/>
      <c r="F128" s="13"/>
      <c r="G128" s="13"/>
      <c r="H128" s="13"/>
    </row>
    <row r="129" spans="1:8" ht="12.75">
      <c r="A129" s="2"/>
      <c r="E129" s="13"/>
      <c r="F129" s="13"/>
      <c r="G129" s="13"/>
      <c r="H129" s="13"/>
    </row>
    <row r="130" spans="1:8" ht="12.75">
      <c r="A130" s="2"/>
      <c r="E130" s="13"/>
      <c r="F130" s="13"/>
      <c r="G130" s="13"/>
      <c r="H130" s="13"/>
    </row>
    <row r="131" spans="1:8" ht="12.75">
      <c r="A131" s="2"/>
      <c r="E131" s="13"/>
      <c r="F131" s="13"/>
      <c r="G131" s="13"/>
      <c r="H131" s="13"/>
    </row>
    <row r="132" spans="1:8" ht="12.75">
      <c r="A132" s="2"/>
      <c r="E132" s="13"/>
      <c r="F132" s="13"/>
      <c r="G132" s="13"/>
      <c r="H132" s="13"/>
    </row>
    <row r="133" spans="1:8" ht="12.75">
      <c r="A133" s="2"/>
      <c r="E133" s="13"/>
      <c r="F133" s="13"/>
      <c r="G133" s="13"/>
      <c r="H133" s="13"/>
    </row>
    <row r="134" spans="1:8" ht="12.75">
      <c r="A134" s="2"/>
      <c r="E134" s="13"/>
      <c r="F134" s="13"/>
      <c r="G134" s="13"/>
      <c r="H134" s="13"/>
    </row>
    <row r="135" spans="1:8" ht="12.75">
      <c r="A135" s="2"/>
      <c r="E135" s="13"/>
      <c r="F135" s="13"/>
      <c r="G135" s="13"/>
      <c r="H135" s="13"/>
    </row>
    <row r="136" spans="1:8" ht="12.75">
      <c r="A136" s="2"/>
      <c r="E136" s="13"/>
      <c r="F136" s="13"/>
      <c r="G136" s="13"/>
      <c r="H136" s="13"/>
    </row>
    <row r="137" spans="1:8" ht="12.75">
      <c r="A137" s="2"/>
      <c r="E137" s="13"/>
      <c r="F137" s="13"/>
      <c r="G137" s="13"/>
      <c r="H137" s="13"/>
    </row>
    <row r="138" spans="1:8" ht="12.75">
      <c r="A138" s="2"/>
      <c r="E138" s="13"/>
      <c r="F138" s="13"/>
      <c r="G138" s="13"/>
      <c r="H138" s="13"/>
    </row>
    <row r="139" spans="1:8" ht="12.75">
      <c r="A139" s="2"/>
      <c r="E139" s="13"/>
      <c r="F139" s="13"/>
      <c r="G139" s="13"/>
      <c r="H139" s="13"/>
    </row>
    <row r="140" spans="1:8" ht="12.75">
      <c r="A140" s="2"/>
      <c r="E140" s="13"/>
      <c r="F140" s="13"/>
      <c r="G140" s="13"/>
      <c r="H140" s="13"/>
    </row>
    <row r="141" spans="1:8" ht="12.75">
      <c r="A141" s="2"/>
      <c r="E141" s="13"/>
      <c r="F141" s="13"/>
      <c r="G141" s="13"/>
      <c r="H141" s="13"/>
    </row>
    <row r="142" spans="1:8" ht="12.75">
      <c r="A142" s="2"/>
      <c r="E142" s="13"/>
      <c r="F142" s="13"/>
      <c r="G142" s="13"/>
      <c r="H142" s="13"/>
    </row>
    <row r="143" spans="1:8" ht="12.75">
      <c r="A143" s="2"/>
      <c r="E143" s="13"/>
      <c r="F143" s="13"/>
      <c r="G143" s="13"/>
      <c r="H143" s="13"/>
    </row>
    <row r="144" spans="1:8" ht="12.75">
      <c r="A144" s="2"/>
      <c r="E144" s="13"/>
      <c r="F144" s="13"/>
      <c r="G144" s="13"/>
      <c r="H144" s="13"/>
    </row>
    <row r="145" spans="1:8" ht="12.75">
      <c r="A145" s="2"/>
      <c r="E145" s="13"/>
      <c r="F145" s="13"/>
      <c r="G145" s="13"/>
      <c r="H145" s="13"/>
    </row>
    <row r="146" spans="1:8" ht="12.75">
      <c r="A146" s="2"/>
      <c r="E146" s="13"/>
      <c r="F146" s="13"/>
      <c r="G146" s="13"/>
      <c r="H146" s="13"/>
    </row>
    <row r="147" spans="1:8" ht="12.75">
      <c r="A147" s="2"/>
      <c r="E147" s="13"/>
      <c r="F147" s="13"/>
      <c r="G147" s="13"/>
      <c r="H147" s="13"/>
    </row>
    <row r="148" spans="1:8" ht="12.75">
      <c r="A148" s="2"/>
      <c r="E148" s="13"/>
      <c r="F148" s="13"/>
      <c r="G148" s="13"/>
      <c r="H148" s="13"/>
    </row>
    <row r="149" spans="1:8" ht="12.75">
      <c r="A149" s="2"/>
      <c r="E149" s="13"/>
      <c r="F149" s="13"/>
      <c r="G149" s="13"/>
      <c r="H149" s="13"/>
    </row>
    <row r="150" spans="1:8" ht="12.75">
      <c r="A150" s="2"/>
      <c r="E150" s="13"/>
      <c r="F150" s="13"/>
      <c r="G150" s="13"/>
      <c r="H150" s="13"/>
    </row>
    <row r="151" spans="1:8" ht="12.75">
      <c r="A151" s="2"/>
      <c r="E151" s="13"/>
      <c r="F151" s="13"/>
      <c r="G151" s="13"/>
      <c r="H151" s="13"/>
    </row>
    <row r="152" spans="1:8" ht="12.75">
      <c r="A152" s="2"/>
      <c r="E152" s="13"/>
      <c r="F152" s="13"/>
      <c r="G152" s="13"/>
      <c r="H152" s="13"/>
    </row>
    <row r="153" spans="1:8" ht="12.75">
      <c r="A153" s="2"/>
      <c r="E153" s="13"/>
      <c r="F153" s="13"/>
      <c r="G153" s="13"/>
      <c r="H153" s="13"/>
    </row>
    <row r="154" spans="1:8" ht="12.75">
      <c r="A154" s="2"/>
      <c r="E154" s="13"/>
      <c r="F154" s="13"/>
      <c r="G154" s="13"/>
      <c r="H154" s="13"/>
    </row>
    <row r="155" spans="1:8" ht="12.75">
      <c r="A155" s="2"/>
      <c r="E155" s="13"/>
      <c r="F155" s="13"/>
      <c r="G155" s="13"/>
      <c r="H155" s="13"/>
    </row>
    <row r="156" spans="1:8" ht="12.75">
      <c r="A156" s="2"/>
      <c r="E156" s="13"/>
      <c r="F156" s="13"/>
      <c r="G156" s="13"/>
      <c r="H156" s="13"/>
    </row>
    <row r="157" spans="1:8" ht="12.75">
      <c r="A157" s="2"/>
      <c r="E157" s="13"/>
      <c r="F157" s="13"/>
      <c r="G157" s="13"/>
      <c r="H157" s="13"/>
    </row>
    <row r="158" spans="1:8" ht="12.75">
      <c r="A158" s="2"/>
      <c r="E158" s="13"/>
      <c r="F158" s="13"/>
      <c r="G158" s="13"/>
      <c r="H158" s="13"/>
    </row>
    <row r="159" spans="1:8" ht="12.75">
      <c r="A159" s="2"/>
      <c r="E159" s="13"/>
      <c r="F159" s="13"/>
      <c r="G159" s="13"/>
      <c r="H159" s="13"/>
    </row>
    <row r="160" spans="1:8" ht="12.75">
      <c r="A160" s="2"/>
      <c r="E160" s="13"/>
      <c r="F160" s="13"/>
      <c r="G160" s="13"/>
      <c r="H160" s="13"/>
    </row>
    <row r="161" spans="1:8" ht="12.75">
      <c r="A161" s="2"/>
      <c r="E161" s="13"/>
      <c r="F161" s="13"/>
      <c r="G161" s="13"/>
      <c r="H161" s="13"/>
    </row>
    <row r="162" spans="1:8" ht="12.75">
      <c r="A162" s="2"/>
      <c r="E162" s="13"/>
      <c r="F162" s="13"/>
      <c r="G162" s="13"/>
      <c r="H162" s="13"/>
    </row>
    <row r="163" spans="1:8" ht="12.75">
      <c r="A163" s="2"/>
      <c r="E163" s="13"/>
      <c r="F163" s="13"/>
      <c r="G163" s="13"/>
      <c r="H163" s="13"/>
    </row>
    <row r="164" spans="1:8" ht="12.75">
      <c r="A164" s="2"/>
      <c r="E164" s="13"/>
      <c r="F164" s="13"/>
      <c r="G164" s="13"/>
      <c r="H164" s="13"/>
    </row>
    <row r="165" spans="1:8" ht="12.75">
      <c r="A165" s="2"/>
      <c r="E165" s="13"/>
      <c r="F165" s="13"/>
      <c r="G165" s="13"/>
      <c r="H165" s="13"/>
    </row>
    <row r="166" spans="1:8" ht="12.75">
      <c r="A166" s="2"/>
      <c r="E166" s="13"/>
      <c r="F166" s="13"/>
      <c r="G166" s="13"/>
      <c r="H166" s="13"/>
    </row>
    <row r="167" spans="1:8" ht="12.75">
      <c r="A167" s="2"/>
      <c r="E167" s="13"/>
      <c r="F167" s="13"/>
      <c r="G167" s="13"/>
      <c r="H167" s="13"/>
    </row>
    <row r="168" spans="1:8" ht="12.75">
      <c r="A168" s="2"/>
      <c r="E168" s="13"/>
      <c r="F168" s="13"/>
      <c r="G168" s="13"/>
      <c r="H168" s="13"/>
    </row>
    <row r="169" spans="1:8" ht="12.75">
      <c r="A169" s="2"/>
      <c r="E169" s="13"/>
      <c r="F169" s="13"/>
      <c r="G169" s="13"/>
      <c r="H169" s="13"/>
    </row>
    <row r="170" spans="1:8" ht="12.75">
      <c r="A170" s="2"/>
      <c r="E170" s="13"/>
      <c r="F170" s="13"/>
      <c r="G170" s="13"/>
      <c r="H170" s="13"/>
    </row>
    <row r="171" spans="1:8" ht="12.75">
      <c r="A171" s="2"/>
      <c r="E171" s="13"/>
      <c r="F171" s="13"/>
      <c r="G171" s="13"/>
      <c r="H171" s="13"/>
    </row>
    <row r="172" spans="1:8" ht="12.75">
      <c r="A172" s="2"/>
      <c r="E172" s="13"/>
      <c r="F172" s="13"/>
      <c r="G172" s="13"/>
      <c r="H172" s="13"/>
    </row>
    <row r="173" spans="1:8" ht="12.75">
      <c r="A173" s="2"/>
      <c r="E173" s="13"/>
      <c r="F173" s="13"/>
      <c r="G173" s="13"/>
      <c r="H173" s="13"/>
    </row>
    <row r="174" spans="1:8" ht="12.75">
      <c r="A174" s="2"/>
      <c r="E174" s="13"/>
      <c r="F174" s="13"/>
      <c r="G174" s="13"/>
      <c r="H174" s="13"/>
    </row>
    <row r="175" spans="1:8" ht="12.75">
      <c r="A175" s="2"/>
      <c r="E175" s="13"/>
      <c r="F175" s="13"/>
      <c r="G175" s="13"/>
      <c r="H175" s="13"/>
    </row>
    <row r="176" spans="1:8" ht="12.75">
      <c r="A176" s="2"/>
      <c r="E176" s="13"/>
      <c r="F176" s="13"/>
      <c r="G176" s="13"/>
      <c r="H176" s="13"/>
    </row>
    <row r="177" spans="1:8" ht="12.75">
      <c r="A177" s="2"/>
      <c r="E177" s="13"/>
      <c r="F177" s="13"/>
      <c r="G177" s="13"/>
      <c r="H177" s="13"/>
    </row>
    <row r="178" spans="1:8" ht="12.75">
      <c r="A178" s="2"/>
      <c r="E178" s="13"/>
      <c r="F178" s="13"/>
      <c r="G178" s="13"/>
      <c r="H178" s="13"/>
    </row>
    <row r="179" spans="1:8" ht="12.75">
      <c r="A179" s="2"/>
      <c r="E179" s="13"/>
      <c r="F179" s="13"/>
      <c r="G179" s="13"/>
      <c r="H179" s="13"/>
    </row>
    <row r="180" spans="1:8" ht="12.75">
      <c r="A180" s="2"/>
      <c r="E180" s="13"/>
      <c r="F180" s="13"/>
      <c r="G180" s="13"/>
      <c r="H180" s="13"/>
    </row>
    <row r="181" spans="1:8" ht="12.75">
      <c r="A181" s="2"/>
      <c r="E181" s="13"/>
      <c r="F181" s="13"/>
      <c r="G181" s="13"/>
      <c r="H181" s="13"/>
    </row>
    <row r="182" spans="1:8" ht="12.75">
      <c r="A182" s="2"/>
      <c r="E182" s="13"/>
      <c r="F182" s="13"/>
      <c r="G182" s="13"/>
      <c r="H182" s="13"/>
    </row>
    <row r="183" spans="1:8" ht="12.75">
      <c r="A183" s="2"/>
      <c r="E183" s="13"/>
      <c r="F183" s="13"/>
      <c r="G183" s="13"/>
      <c r="H183" s="13"/>
    </row>
    <row r="184" spans="1:8" ht="12.75">
      <c r="A184" s="2"/>
      <c r="E184" s="13"/>
      <c r="F184" s="13"/>
      <c r="G184" s="13"/>
      <c r="H184" s="13"/>
    </row>
    <row r="185" spans="1:8" ht="12.75">
      <c r="A185" s="2"/>
      <c r="E185" s="13"/>
      <c r="F185" s="13"/>
      <c r="G185" s="13"/>
      <c r="H185" s="13"/>
    </row>
    <row r="186" spans="1:8" ht="12.75">
      <c r="A186" s="2"/>
      <c r="E186" s="13"/>
      <c r="F186" s="13"/>
      <c r="G186" s="13"/>
      <c r="H186" s="13"/>
    </row>
    <row r="187" spans="1:8" ht="12.75">
      <c r="A187" s="2"/>
      <c r="E187" s="13"/>
      <c r="F187" s="13"/>
      <c r="G187" s="13"/>
      <c r="H187" s="13"/>
    </row>
    <row r="188" spans="1:8" ht="12.75">
      <c r="A188" s="2"/>
      <c r="E188" s="13"/>
      <c r="F188" s="13"/>
      <c r="G188" s="13"/>
      <c r="H188" s="13"/>
    </row>
    <row r="189" spans="1:8" ht="12.75">
      <c r="A189" s="2"/>
      <c r="E189" s="13"/>
      <c r="F189" s="13"/>
      <c r="G189" s="13"/>
      <c r="H189" s="13"/>
    </row>
    <row r="190" spans="1:8" ht="12.75">
      <c r="A190" s="2"/>
      <c r="E190" s="13"/>
      <c r="F190" s="13"/>
      <c r="G190" s="13"/>
      <c r="H190" s="13"/>
    </row>
    <row r="191" spans="1:8" ht="12.75">
      <c r="A191" s="2"/>
      <c r="E191" s="13"/>
      <c r="F191" s="13"/>
      <c r="G191" s="13"/>
      <c r="H191" s="13"/>
    </row>
    <row r="192" spans="1:8" ht="12.75">
      <c r="A192" s="2"/>
      <c r="E192" s="13"/>
      <c r="F192" s="13"/>
      <c r="G192" s="13"/>
      <c r="H192" s="13"/>
    </row>
    <row r="193" spans="1:8" ht="12.75">
      <c r="A193" s="2"/>
      <c r="E193" s="13"/>
      <c r="F193" s="13"/>
      <c r="G193" s="13"/>
      <c r="H193" s="13"/>
    </row>
    <row r="194" spans="1:8" ht="12.75">
      <c r="A194" s="2"/>
      <c r="E194" s="13"/>
      <c r="F194" s="13"/>
      <c r="G194" s="13"/>
      <c r="H194" s="13"/>
    </row>
    <row r="195" spans="1:8" ht="12.75">
      <c r="A195" s="2"/>
      <c r="E195" s="13"/>
      <c r="F195" s="13"/>
      <c r="G195" s="13"/>
      <c r="H195" s="13"/>
    </row>
    <row r="196" spans="1:8" ht="12.75">
      <c r="A196" s="2"/>
      <c r="E196" s="13"/>
      <c r="F196" s="13"/>
      <c r="G196" s="13"/>
      <c r="H196" s="13"/>
    </row>
    <row r="197" spans="1:8" ht="12.75">
      <c r="A197" s="2"/>
      <c r="E197" s="13"/>
      <c r="F197" s="13"/>
      <c r="G197" s="13"/>
      <c r="H197" s="13"/>
    </row>
    <row r="198" spans="1:8" ht="12.75">
      <c r="A198" s="2"/>
      <c r="E198" s="13"/>
      <c r="F198" s="13"/>
      <c r="G198" s="13"/>
      <c r="H198" s="13"/>
    </row>
    <row r="199" spans="1:8" ht="12.75">
      <c r="A199" s="2"/>
      <c r="E199" s="13"/>
      <c r="F199" s="13"/>
      <c r="G199" s="13"/>
      <c r="H199" s="13"/>
    </row>
    <row r="200" spans="1:8" ht="12.75">
      <c r="A200" s="2"/>
      <c r="E200" s="13"/>
      <c r="F200" s="13"/>
      <c r="G200" s="13"/>
      <c r="H200" s="13"/>
    </row>
    <row r="201" spans="1:8" ht="12.75">
      <c r="A201" s="2"/>
      <c r="E201" s="13"/>
      <c r="F201" s="13"/>
      <c r="G201" s="13"/>
      <c r="H201" s="13"/>
    </row>
    <row r="202" spans="1:8" ht="12.75">
      <c r="A202" s="2"/>
      <c r="E202" s="13"/>
      <c r="F202" s="13"/>
      <c r="G202" s="13"/>
      <c r="H202" s="13"/>
    </row>
    <row r="203" spans="1:8" ht="12.75">
      <c r="A203" s="2"/>
      <c r="E203" s="13"/>
      <c r="F203" s="13"/>
      <c r="G203" s="13"/>
      <c r="H203" s="13"/>
    </row>
    <row r="204" spans="1:8" ht="12.75">
      <c r="A204" s="2"/>
      <c r="E204" s="13"/>
      <c r="F204" s="13"/>
      <c r="G204" s="13"/>
      <c r="H204" s="13"/>
    </row>
    <row r="205" spans="1:8" ht="12.75">
      <c r="A205" s="2"/>
      <c r="E205" s="13"/>
      <c r="F205" s="13"/>
      <c r="G205" s="13"/>
      <c r="H205" s="13"/>
    </row>
    <row r="206" spans="1:8" ht="12.75">
      <c r="A206" s="2"/>
      <c r="E206" s="13"/>
      <c r="F206" s="13"/>
      <c r="G206" s="13"/>
      <c r="H206" s="13"/>
    </row>
    <row r="207" spans="1:8" ht="12.75">
      <c r="A207" s="2"/>
      <c r="E207" s="13"/>
      <c r="F207" s="13"/>
      <c r="G207" s="13"/>
      <c r="H207" s="13"/>
    </row>
    <row r="208" spans="1:8" ht="12.75">
      <c r="A208" s="2"/>
      <c r="E208" s="13"/>
      <c r="F208" s="13"/>
      <c r="G208" s="13"/>
      <c r="H208" s="13"/>
    </row>
    <row r="209" spans="1:8" ht="12.75">
      <c r="A209" s="2"/>
      <c r="E209" s="13"/>
      <c r="F209" s="13"/>
      <c r="G209" s="13"/>
      <c r="H209" s="13"/>
    </row>
    <row r="210" spans="1:8" ht="12.75">
      <c r="A210" s="2"/>
      <c r="E210" s="13"/>
      <c r="F210" s="13"/>
      <c r="G210" s="13"/>
      <c r="H210" s="13"/>
    </row>
    <row r="211" spans="1:8" ht="12.75">
      <c r="A211" s="2"/>
      <c r="E211" s="13"/>
      <c r="F211" s="13"/>
      <c r="G211" s="13"/>
      <c r="H211" s="13"/>
    </row>
    <row r="212" spans="1:8" ht="12.75">
      <c r="A212" s="2"/>
      <c r="E212" s="13"/>
      <c r="F212" s="13"/>
      <c r="G212" s="13"/>
      <c r="H212" s="13"/>
    </row>
    <row r="213" spans="1:8" ht="12.75">
      <c r="A213" s="2"/>
      <c r="E213" s="13"/>
      <c r="F213" s="13"/>
      <c r="G213" s="13"/>
      <c r="H213" s="13"/>
    </row>
    <row r="214" spans="1:8" ht="12.75">
      <c r="A214" s="2"/>
      <c r="E214" s="13"/>
      <c r="F214" s="13"/>
      <c r="G214" s="13"/>
      <c r="H214" s="13"/>
    </row>
    <row r="215" spans="1:8" ht="12.75">
      <c r="A215" s="2"/>
      <c r="E215" s="13"/>
      <c r="F215" s="13"/>
      <c r="G215" s="13"/>
      <c r="H215" s="13"/>
    </row>
    <row r="216" spans="1:8" ht="12.75">
      <c r="A216" s="2"/>
      <c r="E216" s="13"/>
      <c r="F216" s="13"/>
      <c r="G216" s="13"/>
      <c r="H216" s="13"/>
    </row>
    <row r="217" spans="1:8" ht="12.75">
      <c r="A217" s="2"/>
      <c r="E217" s="13"/>
      <c r="F217" s="13"/>
      <c r="G217" s="13"/>
      <c r="H217" s="13"/>
    </row>
    <row r="218" spans="1:8" ht="12.75">
      <c r="A218" s="2"/>
      <c r="E218" s="13"/>
      <c r="F218" s="13"/>
      <c r="G218" s="13"/>
      <c r="H218" s="13"/>
    </row>
    <row r="219" spans="1:8" ht="12.75">
      <c r="A219" s="2"/>
      <c r="E219" s="13"/>
      <c r="F219" s="13"/>
      <c r="G219" s="13"/>
      <c r="H219" s="13"/>
    </row>
    <row r="220" spans="1:8" ht="12.75">
      <c r="A220" s="2"/>
      <c r="E220" s="13"/>
      <c r="F220" s="13"/>
      <c r="G220" s="13"/>
      <c r="H220" s="13"/>
    </row>
    <row r="221" spans="1:8" ht="12.75">
      <c r="A221" s="2"/>
      <c r="E221" s="13"/>
      <c r="F221" s="13"/>
      <c r="G221" s="13"/>
      <c r="H221" s="13"/>
    </row>
    <row r="222" spans="1:8" ht="12.75">
      <c r="A222" s="2"/>
      <c r="E222" s="13"/>
      <c r="F222" s="13"/>
      <c r="G222" s="13"/>
      <c r="H222" s="13"/>
    </row>
    <row r="223" spans="1:8" ht="12.75">
      <c r="A223" s="2"/>
      <c r="E223" s="13"/>
      <c r="F223" s="13"/>
      <c r="G223" s="13"/>
      <c r="H223" s="13"/>
    </row>
    <row r="224" spans="1:8" ht="12.75">
      <c r="A224" s="2"/>
      <c r="E224" s="13"/>
      <c r="F224" s="13"/>
      <c r="G224" s="13"/>
      <c r="H224" s="13"/>
    </row>
    <row r="225" spans="1:8" ht="12.75">
      <c r="A225" s="2"/>
      <c r="E225" s="13"/>
      <c r="F225" s="13"/>
      <c r="G225" s="13"/>
      <c r="H225" s="13"/>
    </row>
    <row r="226" spans="1:8" ht="12.75">
      <c r="A226" s="2"/>
      <c r="E226" s="13"/>
      <c r="F226" s="13"/>
      <c r="G226" s="13"/>
      <c r="H226" s="13"/>
    </row>
    <row r="227" spans="1:8" ht="12.75">
      <c r="A227" s="2"/>
      <c r="E227" s="13"/>
      <c r="F227" s="13"/>
      <c r="G227" s="13"/>
      <c r="H227" s="13"/>
    </row>
    <row r="228" spans="1:8" ht="12.75">
      <c r="A228" s="2"/>
      <c r="E228" s="13"/>
      <c r="F228" s="13"/>
      <c r="G228" s="13"/>
      <c r="H228" s="13"/>
    </row>
    <row r="229" spans="1:8" ht="12.75">
      <c r="A229" s="2"/>
      <c r="E229" s="13"/>
      <c r="F229" s="13"/>
      <c r="G229" s="13"/>
      <c r="H229" s="13"/>
    </row>
    <row r="230" spans="1:8" ht="12.75">
      <c r="A230" s="2"/>
      <c r="E230" s="13"/>
      <c r="F230" s="13"/>
      <c r="G230" s="13"/>
      <c r="H230" s="13"/>
    </row>
    <row r="231" spans="1:8" ht="12.75">
      <c r="A231" s="2"/>
      <c r="E231" s="13"/>
      <c r="F231" s="13"/>
      <c r="G231" s="13"/>
      <c r="H231" s="13"/>
    </row>
    <row r="232" spans="1:8" ht="12.75">
      <c r="A232" s="2"/>
      <c r="E232" s="13"/>
      <c r="F232" s="13"/>
      <c r="G232" s="13"/>
      <c r="H232" s="13"/>
    </row>
    <row r="233" spans="1:8" ht="12.75">
      <c r="A233" s="2"/>
      <c r="E233" s="13"/>
      <c r="F233" s="13"/>
      <c r="G233" s="13"/>
      <c r="H233" s="13"/>
    </row>
    <row r="234" spans="1:8" ht="12.75">
      <c r="A234" s="2"/>
      <c r="E234" s="13"/>
      <c r="F234" s="13"/>
      <c r="G234" s="13"/>
      <c r="H234" s="13"/>
    </row>
    <row r="235" spans="1:8" ht="12.75">
      <c r="A235" s="2"/>
      <c r="E235" s="13"/>
      <c r="F235" s="13"/>
      <c r="G235" s="13"/>
      <c r="H235" s="13"/>
    </row>
    <row r="236" spans="1:8" ht="12.75">
      <c r="A236" s="2"/>
      <c r="E236" s="13"/>
      <c r="F236" s="13"/>
      <c r="G236" s="13"/>
      <c r="H236" s="13"/>
    </row>
    <row r="237" spans="5:8" ht="12.75">
      <c r="E237" s="13"/>
      <c r="F237" s="13"/>
      <c r="G237" s="13"/>
      <c r="H237" s="13"/>
    </row>
    <row r="238" spans="5:8" ht="12.75">
      <c r="E238" s="13"/>
      <c r="F238" s="13"/>
      <c r="G238" s="13"/>
      <c r="H238" s="13"/>
    </row>
    <row r="239" spans="5:8" ht="12.75">
      <c r="E239" s="13"/>
      <c r="F239" s="13"/>
      <c r="G239" s="13"/>
      <c r="H239" s="13"/>
    </row>
    <row r="240" spans="5:8" ht="12.75">
      <c r="E240" s="13"/>
      <c r="F240" s="13"/>
      <c r="G240" s="13"/>
      <c r="H240" s="13"/>
    </row>
    <row r="241" spans="5:8" ht="12.75">
      <c r="E241" s="13"/>
      <c r="F241" s="13"/>
      <c r="G241" s="13"/>
      <c r="H241" s="13"/>
    </row>
    <row r="242" spans="5:8" ht="12.75">
      <c r="E242" s="13"/>
      <c r="F242" s="13"/>
      <c r="G242" s="13"/>
      <c r="H242" s="13"/>
    </row>
    <row r="243" spans="5:8" ht="12.75">
      <c r="E243" s="13"/>
      <c r="F243" s="13"/>
      <c r="G243" s="13"/>
      <c r="H243" s="13"/>
    </row>
    <row r="244" spans="5:8" ht="12.75">
      <c r="E244" s="13"/>
      <c r="F244" s="13"/>
      <c r="G244" s="13"/>
      <c r="H244" s="13"/>
    </row>
    <row r="245" spans="5:8" ht="12.75">
      <c r="E245" s="13"/>
      <c r="F245" s="13"/>
      <c r="G245" s="13"/>
      <c r="H245" s="13"/>
    </row>
    <row r="246" spans="5:8" ht="12.75">
      <c r="E246" s="13"/>
      <c r="F246" s="13"/>
      <c r="G246" s="13"/>
      <c r="H246" s="13"/>
    </row>
    <row r="247" spans="5:8" ht="12.75">
      <c r="E247" s="13"/>
      <c r="F247" s="13"/>
      <c r="G247" s="13"/>
      <c r="H247" s="13"/>
    </row>
    <row r="248" spans="5:8" ht="12.75">
      <c r="E248" s="13"/>
      <c r="F248" s="13"/>
      <c r="G248" s="13"/>
      <c r="H248" s="13"/>
    </row>
    <row r="249" spans="5:8" ht="12.75">
      <c r="E249" s="13"/>
      <c r="F249" s="13"/>
      <c r="G249" s="13"/>
      <c r="H249" s="13"/>
    </row>
    <row r="250" spans="5:8" ht="12.75">
      <c r="E250" s="13"/>
      <c r="F250" s="13"/>
      <c r="G250" s="13"/>
      <c r="H250" s="13"/>
    </row>
    <row r="251" spans="5:8" ht="12.75">
      <c r="E251" s="13"/>
      <c r="F251" s="13"/>
      <c r="G251" s="13"/>
      <c r="H251" s="13"/>
    </row>
    <row r="252" spans="5:8" ht="12.75">
      <c r="E252" s="13"/>
      <c r="F252" s="13"/>
      <c r="G252" s="13"/>
      <c r="H252" s="13"/>
    </row>
    <row r="253" spans="5:8" ht="12.75">
      <c r="E253" s="13"/>
      <c r="F253" s="13"/>
      <c r="G253" s="13"/>
      <c r="H253" s="13"/>
    </row>
    <row r="254" spans="5:8" ht="12.75">
      <c r="E254" s="13"/>
      <c r="F254" s="13"/>
      <c r="G254" s="13"/>
      <c r="H254" s="13"/>
    </row>
    <row r="255" spans="5:8" ht="12.75">
      <c r="E255" s="13"/>
      <c r="F255" s="13"/>
      <c r="G255" s="13"/>
      <c r="H255" s="13"/>
    </row>
    <row r="256" spans="5:8" ht="12.75">
      <c r="E256" s="13"/>
      <c r="F256" s="13"/>
      <c r="G256" s="13"/>
      <c r="H256" s="13"/>
    </row>
    <row r="257" spans="5:8" ht="12.75">
      <c r="E257" s="13"/>
      <c r="F257" s="13"/>
      <c r="G257" s="13"/>
      <c r="H257" s="13"/>
    </row>
    <row r="258" spans="5:8" ht="12.75">
      <c r="E258" s="13"/>
      <c r="F258" s="13"/>
      <c r="G258" s="13"/>
      <c r="H258" s="13"/>
    </row>
    <row r="259" spans="5:8" ht="12.75">
      <c r="E259" s="13"/>
      <c r="F259" s="13"/>
      <c r="G259" s="13"/>
      <c r="H259" s="13"/>
    </row>
    <row r="260" spans="5:8" ht="12.75">
      <c r="E260" s="13"/>
      <c r="F260" s="13"/>
      <c r="G260" s="13"/>
      <c r="H260" s="13"/>
    </row>
    <row r="261" spans="5:8" ht="12.75">
      <c r="E261" s="13"/>
      <c r="F261" s="13"/>
      <c r="G261" s="13"/>
      <c r="H261" s="13"/>
    </row>
    <row r="262" spans="5:8" ht="12.75">
      <c r="E262" s="13"/>
      <c r="F262" s="13"/>
      <c r="G262" s="13"/>
      <c r="H262" s="13"/>
    </row>
    <row r="263" spans="5:8" ht="12.75">
      <c r="E263" s="13"/>
      <c r="F263" s="13"/>
      <c r="G263" s="13"/>
      <c r="H263" s="13"/>
    </row>
    <row r="264" spans="5:8" ht="12.75">
      <c r="E264" s="13"/>
      <c r="F264" s="13"/>
      <c r="G264" s="13"/>
      <c r="H264" s="13"/>
    </row>
    <row r="265" spans="5:8" ht="12.75">
      <c r="E265" s="13"/>
      <c r="F265" s="13"/>
      <c r="G265" s="13"/>
      <c r="H265" s="13"/>
    </row>
    <row r="266" spans="5:8" ht="12.75">
      <c r="E266" s="13"/>
      <c r="F266" s="13"/>
      <c r="G266" s="13"/>
      <c r="H266" s="13"/>
    </row>
    <row r="267" spans="5:8" ht="12.75">
      <c r="E267" s="13"/>
      <c r="F267" s="13"/>
      <c r="G267" s="13"/>
      <c r="H267" s="13"/>
    </row>
    <row r="268" spans="5:8" ht="12.75">
      <c r="E268" s="13"/>
      <c r="F268" s="13"/>
      <c r="G268" s="13"/>
      <c r="H268" s="13"/>
    </row>
    <row r="269" spans="5:8" ht="12.75">
      <c r="E269" s="13"/>
      <c r="F269" s="13"/>
      <c r="G269" s="13"/>
      <c r="H269" s="13"/>
    </row>
    <row r="270" spans="5:8" ht="12.75">
      <c r="E270" s="13"/>
      <c r="F270" s="13"/>
      <c r="G270" s="13"/>
      <c r="H270" s="13"/>
    </row>
    <row r="271" spans="5:8" ht="12.75">
      <c r="E271" s="13"/>
      <c r="F271" s="13"/>
      <c r="G271" s="13"/>
      <c r="H271" s="13"/>
    </row>
    <row r="272" spans="5:8" ht="12.75">
      <c r="E272" s="13"/>
      <c r="F272" s="13"/>
      <c r="G272" s="13"/>
      <c r="H272" s="13"/>
    </row>
    <row r="273" spans="5:8" ht="12.75">
      <c r="E273" s="13"/>
      <c r="F273" s="13"/>
      <c r="G273" s="13"/>
      <c r="H273" s="13"/>
    </row>
    <row r="274" spans="5:8" ht="12.75">
      <c r="E274" s="13"/>
      <c r="F274" s="13"/>
      <c r="G274" s="13"/>
      <c r="H274" s="13"/>
    </row>
    <row r="275" spans="5:8" ht="12.75">
      <c r="E275" s="13"/>
      <c r="F275" s="13"/>
      <c r="G275" s="13"/>
      <c r="H275" s="13"/>
    </row>
    <row r="276" spans="5:8" ht="12.75">
      <c r="E276" s="13"/>
      <c r="F276" s="13"/>
      <c r="G276" s="13"/>
      <c r="H276" s="13"/>
    </row>
    <row r="277" spans="5:8" ht="12.75">
      <c r="E277" s="13"/>
      <c r="F277" s="13"/>
      <c r="G277" s="13"/>
      <c r="H277" s="13"/>
    </row>
    <row r="278" spans="5:8" ht="12.75">
      <c r="E278" s="13"/>
      <c r="F278" s="13"/>
      <c r="G278" s="13"/>
      <c r="H278" s="13"/>
    </row>
    <row r="279" spans="5:8" ht="12.75">
      <c r="E279" s="13"/>
      <c r="F279" s="13"/>
      <c r="G279" s="13"/>
      <c r="H279" s="13"/>
    </row>
    <row r="280" spans="5:8" ht="12.75">
      <c r="E280" s="13"/>
      <c r="F280" s="13"/>
      <c r="G280" s="13"/>
      <c r="H280" s="13"/>
    </row>
    <row r="281" spans="5:8" ht="12.75">
      <c r="E281" s="13"/>
      <c r="F281" s="13"/>
      <c r="G281" s="13"/>
      <c r="H281" s="13"/>
    </row>
    <row r="282" spans="5:8" ht="12.75">
      <c r="E282" s="13"/>
      <c r="F282" s="13"/>
      <c r="G282" s="13"/>
      <c r="H282" s="13"/>
    </row>
    <row r="283" spans="5:8" ht="12.75">
      <c r="E283" s="13"/>
      <c r="F283" s="13"/>
      <c r="G283" s="13"/>
      <c r="H283" s="13"/>
    </row>
    <row r="284" spans="5:8" ht="12.75">
      <c r="E284" s="13"/>
      <c r="F284" s="13"/>
      <c r="G284" s="13"/>
      <c r="H284" s="13"/>
    </row>
    <row r="285" spans="5:8" ht="12.75">
      <c r="E285" s="13"/>
      <c r="F285" s="13"/>
      <c r="G285" s="13"/>
      <c r="H285" s="13"/>
    </row>
    <row r="286" spans="5:8" ht="12.75">
      <c r="E286" s="13"/>
      <c r="F286" s="13"/>
      <c r="G286" s="13"/>
      <c r="H286" s="13"/>
    </row>
    <row r="287" spans="5:8" ht="12.75">
      <c r="E287" s="13"/>
      <c r="F287" s="13"/>
      <c r="G287" s="13"/>
      <c r="H287" s="13"/>
    </row>
    <row r="288" spans="5:8" ht="12.75">
      <c r="E288" s="13"/>
      <c r="F288" s="13"/>
      <c r="G288" s="13"/>
      <c r="H288" s="13"/>
    </row>
    <row r="289" spans="5:8" ht="12.75">
      <c r="E289" s="13"/>
      <c r="F289" s="13"/>
      <c r="G289" s="13"/>
      <c r="H289" s="13"/>
    </row>
    <row r="290" spans="5:8" ht="12.75">
      <c r="E290" s="13"/>
      <c r="F290" s="13"/>
      <c r="G290" s="13"/>
      <c r="H290" s="13"/>
    </row>
    <row r="291" spans="5:8" ht="12.75">
      <c r="E291" s="13"/>
      <c r="F291" s="13"/>
      <c r="G291" s="13"/>
      <c r="H291" s="13"/>
    </row>
    <row r="292" spans="5:8" ht="12.75">
      <c r="E292" s="13"/>
      <c r="F292" s="13"/>
      <c r="G292" s="13"/>
      <c r="H292" s="13"/>
    </row>
    <row r="293" spans="5:8" ht="12.75">
      <c r="E293" s="13"/>
      <c r="F293" s="13"/>
      <c r="G293" s="13"/>
      <c r="H293" s="13"/>
    </row>
    <row r="294" spans="5:8" ht="12.75">
      <c r="E294" s="13"/>
      <c r="F294" s="13"/>
      <c r="G294" s="13"/>
      <c r="H294" s="13"/>
    </row>
    <row r="295" spans="5:8" ht="12.75">
      <c r="E295" s="13"/>
      <c r="F295" s="13"/>
      <c r="G295" s="13"/>
      <c r="H295" s="13"/>
    </row>
    <row r="296" spans="5:8" ht="12.75">
      <c r="E296" s="13"/>
      <c r="F296" s="13"/>
      <c r="G296" s="13"/>
      <c r="H296" s="13"/>
    </row>
    <row r="297" spans="5:8" ht="12.75">
      <c r="E297" s="13"/>
      <c r="F297" s="13"/>
      <c r="G297" s="13"/>
      <c r="H297" s="13"/>
    </row>
    <row r="298" spans="5:8" ht="12.75">
      <c r="E298" s="13"/>
      <c r="F298" s="13"/>
      <c r="G298" s="13"/>
      <c r="H298" s="13"/>
    </row>
    <row r="299" spans="5:8" ht="12.75">
      <c r="E299" s="13"/>
      <c r="F299" s="13"/>
      <c r="G299" s="13"/>
      <c r="H299" s="13"/>
    </row>
    <row r="300" spans="5:8" ht="12.75">
      <c r="E300" s="13"/>
      <c r="F300" s="13"/>
      <c r="G300" s="13"/>
      <c r="H300" s="13"/>
    </row>
    <row r="301" spans="5:8" ht="12.75">
      <c r="E301" s="13"/>
      <c r="F301" s="13"/>
      <c r="G301" s="13"/>
      <c r="H301" s="13"/>
    </row>
    <row r="302" spans="5:8" ht="12.75">
      <c r="E302" s="13"/>
      <c r="F302" s="13"/>
      <c r="G302" s="13"/>
      <c r="H302" s="13"/>
    </row>
  </sheetData>
  <sheetProtection/>
  <printOptions/>
  <pageMargins left="0.7480314960629921" right="0.7480314960629921" top="0.7480314960629921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82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1.00390625" style="1" customWidth="1"/>
    <col min="2" max="2" width="32.57421875" style="1" customWidth="1"/>
    <col min="3" max="3" width="13.421875" style="1" customWidth="1"/>
    <col min="4" max="4" width="11.57421875" style="1" hidden="1" customWidth="1"/>
    <col min="5" max="5" width="14.140625" style="1" customWidth="1"/>
    <col min="6" max="6" width="11.421875" style="1" customWidth="1"/>
    <col min="7" max="7" width="12.421875" style="1" customWidth="1"/>
    <col min="8" max="8" width="10.7109375" style="1" customWidth="1"/>
    <col min="9" max="9" width="11.140625" style="1" customWidth="1"/>
    <col min="10" max="10" width="11.57421875" style="1" customWidth="1"/>
    <col min="11" max="16384" width="9.140625" style="1" customWidth="1"/>
  </cols>
  <sheetData>
    <row r="1" ht="12" customHeight="1" thickBot="1">
      <c r="J1" s="9">
        <v>4</v>
      </c>
    </row>
    <row r="2" spans="1:10" s="19" customFormat="1" ht="35.25" customHeight="1">
      <c r="A2" s="162" t="s">
        <v>1</v>
      </c>
      <c r="B2" s="170" t="s">
        <v>2</v>
      </c>
      <c r="C2" s="163" t="s">
        <v>294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</row>
    <row r="3" spans="1:10" s="151" customFormat="1" ht="10.5" customHeight="1" thickBot="1">
      <c r="A3" s="166">
        <v>1</v>
      </c>
      <c r="B3" s="254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</row>
    <row r="4" spans="1:62" ht="20.25" customHeight="1" thickTop="1">
      <c r="A4" s="74" t="s">
        <v>110</v>
      </c>
      <c r="B4" s="32" t="s">
        <v>36</v>
      </c>
      <c r="C4" s="132">
        <v>59244.49</v>
      </c>
      <c r="D4" s="132">
        <v>27734.59</v>
      </c>
      <c r="E4" s="28">
        <v>33528.06</v>
      </c>
      <c r="F4" s="28">
        <v>55000</v>
      </c>
      <c r="G4" s="28">
        <v>62000</v>
      </c>
      <c r="H4" s="239">
        <v>62000</v>
      </c>
      <c r="I4" s="61">
        <f>H4/G4*100</f>
        <v>100</v>
      </c>
      <c r="J4" s="57">
        <f>H4/rashodi!$H$7</f>
        <v>3.323242484108861E-05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ht="20.25" customHeight="1">
      <c r="A5" s="3" t="s">
        <v>111</v>
      </c>
      <c r="B5" s="4" t="s">
        <v>99</v>
      </c>
      <c r="C5" s="133">
        <v>52068.6</v>
      </c>
      <c r="D5" s="133">
        <v>23464.33</v>
      </c>
      <c r="E5" s="26">
        <v>28459.33</v>
      </c>
      <c r="F5" s="26">
        <v>55000</v>
      </c>
      <c r="G5" s="26">
        <v>55000</v>
      </c>
      <c r="H5" s="239">
        <v>55000</v>
      </c>
      <c r="I5" s="61">
        <f aca="true" t="shared" si="0" ref="I5:I19">H5/G5*100</f>
        <v>100</v>
      </c>
      <c r="J5" s="57">
        <f>H5/rashodi!$H$7</f>
        <v>2.9480376875159253E-05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</row>
    <row r="6" spans="1:62" ht="21.75" customHeight="1">
      <c r="A6" s="3" t="s">
        <v>112</v>
      </c>
      <c r="B6" s="4" t="s">
        <v>39</v>
      </c>
      <c r="C6" s="133">
        <v>32405.05</v>
      </c>
      <c r="D6" s="133">
        <v>15563.45</v>
      </c>
      <c r="E6" s="26">
        <v>17815.81</v>
      </c>
      <c r="F6" s="26">
        <v>35000</v>
      </c>
      <c r="G6" s="26">
        <v>35000</v>
      </c>
      <c r="H6" s="239">
        <v>35000</v>
      </c>
      <c r="I6" s="61">
        <f t="shared" si="0"/>
        <v>100</v>
      </c>
      <c r="J6" s="57">
        <f>H6/rashodi!$H$7</f>
        <v>1.8760239829646797E-05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ht="22.5">
      <c r="A7" s="14" t="s">
        <v>113</v>
      </c>
      <c r="B7" s="4" t="s">
        <v>40</v>
      </c>
      <c r="C7" s="133">
        <v>26139.73</v>
      </c>
      <c r="D7" s="133">
        <v>4080.67</v>
      </c>
      <c r="E7" s="26">
        <v>4151.29</v>
      </c>
      <c r="F7" s="26">
        <v>32000</v>
      </c>
      <c r="G7" s="26">
        <v>32000</v>
      </c>
      <c r="H7" s="239">
        <v>32000</v>
      </c>
      <c r="I7" s="61">
        <f t="shared" si="0"/>
        <v>100</v>
      </c>
      <c r="J7" s="57">
        <f>H7/rashodi!$H$7</f>
        <v>1.7152219272819927E-05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</row>
    <row r="8" spans="1:62" ht="22.5" customHeight="1">
      <c r="A8" s="14" t="s">
        <v>199</v>
      </c>
      <c r="B8" s="4" t="s">
        <v>201</v>
      </c>
      <c r="C8" s="133">
        <v>15986.94</v>
      </c>
      <c r="D8" s="133">
        <v>0</v>
      </c>
      <c r="E8" s="26">
        <v>694</v>
      </c>
      <c r="F8" s="26">
        <v>16000</v>
      </c>
      <c r="G8" s="26">
        <v>22500</v>
      </c>
      <c r="H8" s="84">
        <v>16000</v>
      </c>
      <c r="I8" s="61">
        <f t="shared" si="0"/>
        <v>71.11111111111111</v>
      </c>
      <c r="J8" s="57">
        <f>H8/rashodi!$H$7</f>
        <v>8.576109636409964E-06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22.5" customHeight="1">
      <c r="A9" s="14" t="s">
        <v>200</v>
      </c>
      <c r="B9" s="4" t="s">
        <v>202</v>
      </c>
      <c r="C9" s="133">
        <v>15706.24</v>
      </c>
      <c r="D9" s="133">
        <v>8475.95</v>
      </c>
      <c r="E9" s="26">
        <v>10013.19</v>
      </c>
      <c r="F9" s="26">
        <v>15000</v>
      </c>
      <c r="G9" s="26">
        <v>23500</v>
      </c>
      <c r="H9" s="239">
        <v>18000</v>
      </c>
      <c r="I9" s="61">
        <f t="shared" si="0"/>
        <v>76.59574468085107</v>
      </c>
      <c r="J9" s="57">
        <f>H9/rashodi!$H$7</f>
        <v>9.64812334096121E-06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21" customHeight="1">
      <c r="A10" s="14" t="s">
        <v>204</v>
      </c>
      <c r="B10" s="90" t="s">
        <v>205</v>
      </c>
      <c r="C10" s="133">
        <v>159287.02</v>
      </c>
      <c r="D10" s="133">
        <v>60275.76</v>
      </c>
      <c r="E10" s="26">
        <v>67992.76</v>
      </c>
      <c r="F10" s="26">
        <v>285000</v>
      </c>
      <c r="G10" s="26">
        <v>235000</v>
      </c>
      <c r="H10" s="84">
        <v>285000</v>
      </c>
      <c r="I10" s="61">
        <f>H10/G10*100</f>
        <v>121.27659574468086</v>
      </c>
      <c r="J10" s="57">
        <f>H10/rashodi!$H$7</f>
        <v>0.00015276195289855247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1:62" ht="21" customHeight="1">
      <c r="A11" s="14" t="s">
        <v>203</v>
      </c>
      <c r="B11" s="4" t="s">
        <v>252</v>
      </c>
      <c r="C11" s="133">
        <v>97146.67</v>
      </c>
      <c r="D11" s="133">
        <v>12277.44</v>
      </c>
      <c r="E11" s="26">
        <v>12631.53</v>
      </c>
      <c r="F11" s="26">
        <v>150000</v>
      </c>
      <c r="G11" s="26">
        <v>120000</v>
      </c>
      <c r="H11" s="239">
        <v>120000</v>
      </c>
      <c r="I11" s="61">
        <f t="shared" si="0"/>
        <v>100</v>
      </c>
      <c r="J11" s="57">
        <f>H11/rashodi!$H$7</f>
        <v>6.432082227307472E-05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1:62" ht="21" customHeight="1">
      <c r="A12" s="3" t="s">
        <v>41</v>
      </c>
      <c r="B12" s="6" t="s">
        <v>42</v>
      </c>
      <c r="C12" s="133">
        <v>4558.9</v>
      </c>
      <c r="D12" s="133">
        <v>820</v>
      </c>
      <c r="E12" s="26">
        <v>1416.7</v>
      </c>
      <c r="F12" s="26">
        <v>10000</v>
      </c>
      <c r="G12" s="26">
        <v>10000</v>
      </c>
      <c r="H12" s="239">
        <v>10000</v>
      </c>
      <c r="I12" s="61">
        <f t="shared" si="0"/>
        <v>100</v>
      </c>
      <c r="J12" s="57">
        <f>H12/rashodi!$H$7</f>
        <v>5.360068522756227E-06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1:62" ht="19.5" customHeight="1">
      <c r="A13" s="14" t="s">
        <v>206</v>
      </c>
      <c r="B13" s="4" t="s">
        <v>207</v>
      </c>
      <c r="C13" s="133">
        <v>12069.63</v>
      </c>
      <c r="D13" s="133">
        <v>3906.82</v>
      </c>
      <c r="E13" s="26">
        <v>4753.17</v>
      </c>
      <c r="F13" s="26">
        <v>17000</v>
      </c>
      <c r="G13" s="26">
        <v>17000</v>
      </c>
      <c r="H13" s="239">
        <v>17000</v>
      </c>
      <c r="I13" s="61">
        <f t="shared" si="0"/>
        <v>100</v>
      </c>
      <c r="J13" s="57">
        <f>H13/rashodi!$H$7</f>
        <v>9.112116488685587E-06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2" ht="19.5" customHeight="1">
      <c r="A14" s="14" t="s">
        <v>211</v>
      </c>
      <c r="B14" s="4" t="s">
        <v>208</v>
      </c>
      <c r="C14" s="133">
        <v>0</v>
      </c>
      <c r="D14" s="133">
        <v>0</v>
      </c>
      <c r="E14" s="26">
        <v>0</v>
      </c>
      <c r="F14" s="26">
        <v>0</v>
      </c>
      <c r="G14" s="26">
        <v>0</v>
      </c>
      <c r="H14" s="239">
        <v>0</v>
      </c>
      <c r="I14" s="61" t="e">
        <f t="shared" si="0"/>
        <v>#DIV/0!</v>
      </c>
      <c r="J14" s="57">
        <f>H14/rashodi!$H$7</f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1:62" ht="19.5" customHeight="1">
      <c r="A15" s="14" t="s">
        <v>212</v>
      </c>
      <c r="B15" s="4" t="s">
        <v>209</v>
      </c>
      <c r="C15" s="133">
        <v>12590.13</v>
      </c>
      <c r="D15" s="133">
        <v>4689.36</v>
      </c>
      <c r="E15" s="26">
        <v>4689.36</v>
      </c>
      <c r="F15" s="26">
        <v>15000</v>
      </c>
      <c r="G15" s="26">
        <v>15000</v>
      </c>
      <c r="H15" s="84">
        <v>15000</v>
      </c>
      <c r="I15" s="61">
        <f t="shared" si="0"/>
        <v>100</v>
      </c>
      <c r="J15" s="57">
        <f>H15/rashodi!$H$7</f>
        <v>8.04010278413434E-06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1:62" ht="22.5" customHeight="1">
      <c r="A16" s="14" t="s">
        <v>213</v>
      </c>
      <c r="B16" s="4" t="s">
        <v>210</v>
      </c>
      <c r="C16" s="133">
        <v>108586.43</v>
      </c>
      <c r="D16" s="133">
        <v>52112.79</v>
      </c>
      <c r="E16" s="26">
        <v>66212.75</v>
      </c>
      <c r="F16" s="26">
        <v>115000</v>
      </c>
      <c r="G16" s="26">
        <v>115000</v>
      </c>
      <c r="H16" s="84">
        <v>115000</v>
      </c>
      <c r="I16" s="61">
        <f t="shared" si="0"/>
        <v>100</v>
      </c>
      <c r="J16" s="57">
        <f>H16/rashodi!$H$7</f>
        <v>6.164078801169661E-05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1:62" ht="21.75" customHeight="1">
      <c r="A17" s="3" t="s">
        <v>43</v>
      </c>
      <c r="B17" s="4" t="s">
        <v>324</v>
      </c>
      <c r="C17" s="133">
        <v>269.25</v>
      </c>
      <c r="D17" s="133">
        <v>386.22</v>
      </c>
      <c r="E17" s="26">
        <v>386.22</v>
      </c>
      <c r="F17" s="26">
        <v>1000</v>
      </c>
      <c r="G17" s="26">
        <v>1000</v>
      </c>
      <c r="H17" s="239">
        <v>1000</v>
      </c>
      <c r="I17" s="61">
        <f t="shared" si="0"/>
        <v>100</v>
      </c>
      <c r="J17" s="57">
        <f>H17/rashodi!$H$7</f>
        <v>5.360068522756227E-07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1:10" ht="18.75" customHeight="1">
      <c r="A18" s="14" t="s">
        <v>44</v>
      </c>
      <c r="B18" s="6" t="s">
        <v>45</v>
      </c>
      <c r="C18" s="133">
        <v>44215.49</v>
      </c>
      <c r="D18" s="133">
        <v>22951.61</v>
      </c>
      <c r="E18" s="26">
        <v>25474.43</v>
      </c>
      <c r="F18" s="26">
        <v>55000</v>
      </c>
      <c r="G18" s="26">
        <v>55000</v>
      </c>
      <c r="H18" s="84">
        <v>58498.83</v>
      </c>
      <c r="I18" s="61">
        <f t="shared" si="0"/>
        <v>106.3615090909091</v>
      </c>
      <c r="J18" s="57">
        <f>H18/rashodi!$H$7</f>
        <v>3.135577373010677E-05</v>
      </c>
    </row>
    <row r="19" spans="1:10" ht="21.75" customHeight="1">
      <c r="A19" s="91" t="s">
        <v>217</v>
      </c>
      <c r="B19" s="6" t="s">
        <v>214</v>
      </c>
      <c r="C19" s="133">
        <v>3718.79</v>
      </c>
      <c r="D19" s="133">
        <v>1665.93</v>
      </c>
      <c r="E19" s="26">
        <v>2508.97</v>
      </c>
      <c r="F19" s="26">
        <v>5000</v>
      </c>
      <c r="G19" s="26">
        <v>10000</v>
      </c>
      <c r="H19" s="84">
        <v>5000</v>
      </c>
      <c r="I19" s="61">
        <f t="shared" si="0"/>
        <v>50</v>
      </c>
      <c r="J19" s="57">
        <f>H19/rashodi!$H$7</f>
        <v>2.6800342613781137E-06</v>
      </c>
    </row>
    <row r="20" spans="1:10" ht="21" customHeight="1">
      <c r="A20" s="14" t="s">
        <v>216</v>
      </c>
      <c r="B20" s="6" t="s">
        <v>215</v>
      </c>
      <c r="C20" s="133">
        <v>79965.08</v>
      </c>
      <c r="D20" s="133">
        <v>37317.97</v>
      </c>
      <c r="E20" s="26">
        <v>44884.88</v>
      </c>
      <c r="F20" s="26">
        <v>95000</v>
      </c>
      <c r="G20" s="26">
        <v>90000</v>
      </c>
      <c r="H20" s="84">
        <v>85000</v>
      </c>
      <c r="I20" s="61">
        <f>H20/G20*100</f>
        <v>94.44444444444444</v>
      </c>
      <c r="J20" s="57">
        <f>H20/rashodi!$H$7</f>
        <v>4.556058244342794E-05</v>
      </c>
    </row>
    <row r="21" spans="1:10" ht="21.75" customHeight="1" thickBot="1">
      <c r="A21" s="109" t="s">
        <v>46</v>
      </c>
      <c r="B21" s="110" t="s">
        <v>47</v>
      </c>
      <c r="C21" s="142">
        <v>205.8</v>
      </c>
      <c r="D21" s="142">
        <v>0</v>
      </c>
      <c r="E21" s="111">
        <v>0</v>
      </c>
      <c r="F21" s="111">
        <v>2000</v>
      </c>
      <c r="G21" s="111">
        <v>2000</v>
      </c>
      <c r="H21" s="242">
        <v>2000</v>
      </c>
      <c r="I21" s="75">
        <f>H21/G21*100</f>
        <v>100</v>
      </c>
      <c r="J21" s="107">
        <f>H21/rashodi!$H$7</f>
        <v>1.0720137045512455E-06</v>
      </c>
    </row>
    <row r="22" ht="25.5" customHeight="1"/>
    <row r="23" ht="21.75" customHeight="1"/>
    <row r="24" ht="19.5" customHeight="1"/>
    <row r="25" ht="21" customHeight="1"/>
    <row r="26" ht="22.5" customHeight="1"/>
    <row r="28" ht="21.75" customHeight="1"/>
    <row r="29" spans="3:8" ht="12.75">
      <c r="C29" s="13"/>
      <c r="D29" s="13"/>
      <c r="E29" s="13"/>
      <c r="F29" s="13"/>
      <c r="G29" s="13"/>
      <c r="H29" s="13"/>
    </row>
    <row r="30" spans="3:8" ht="12.75">
      <c r="C30" s="13"/>
      <c r="D30" s="13"/>
      <c r="E30" s="13"/>
      <c r="F30" s="13"/>
      <c r="G30" s="13"/>
      <c r="H30" s="13"/>
    </row>
    <row r="31" spans="3:8" ht="12.75">
      <c r="C31" s="13"/>
      <c r="D31" s="13"/>
      <c r="E31" s="13"/>
      <c r="F31" s="13"/>
      <c r="G31" s="13"/>
      <c r="H31" s="13"/>
    </row>
    <row r="32" spans="3:8" ht="12.75">
      <c r="C32" s="13"/>
      <c r="D32" s="13"/>
      <c r="E32" s="13"/>
      <c r="F32" s="13"/>
      <c r="G32" s="13"/>
      <c r="H32" s="13"/>
    </row>
    <row r="33" spans="3:8" ht="12.75">
      <c r="C33" s="13"/>
      <c r="D33" s="13"/>
      <c r="E33" s="13"/>
      <c r="F33" s="13"/>
      <c r="G33" s="13"/>
      <c r="H33" s="13"/>
    </row>
    <row r="34" spans="3:8" ht="12.75">
      <c r="C34" s="13"/>
      <c r="D34" s="13"/>
      <c r="E34" s="13"/>
      <c r="F34" s="13"/>
      <c r="G34" s="13"/>
      <c r="H34" s="13"/>
    </row>
    <row r="35" spans="3:8" ht="12.75">
      <c r="C35" s="13"/>
      <c r="D35" s="13"/>
      <c r="E35" s="13"/>
      <c r="F35" s="13"/>
      <c r="G35" s="13"/>
      <c r="H35" s="13"/>
    </row>
    <row r="36" spans="3:8" ht="12.75">
      <c r="C36" s="13"/>
      <c r="D36" s="13"/>
      <c r="E36" s="13"/>
      <c r="F36" s="13"/>
      <c r="G36" s="13"/>
      <c r="H36" s="13"/>
    </row>
    <row r="37" spans="3:8" ht="12.75">
      <c r="C37" s="13"/>
      <c r="D37" s="13"/>
      <c r="E37" s="13"/>
      <c r="F37" s="13"/>
      <c r="G37" s="13"/>
      <c r="H37" s="13"/>
    </row>
    <row r="38" spans="3:8" ht="12.75">
      <c r="C38" s="13"/>
      <c r="D38" s="13"/>
      <c r="E38" s="13"/>
      <c r="F38" s="13"/>
      <c r="G38" s="13"/>
      <c r="H38" s="13"/>
    </row>
    <row r="39" spans="3:8" ht="12.75">
      <c r="C39" s="13"/>
      <c r="D39" s="13"/>
      <c r="E39" s="13"/>
      <c r="F39" s="13"/>
      <c r="G39" s="13"/>
      <c r="H39" s="13"/>
    </row>
    <row r="40" spans="3:8" ht="12.75">
      <c r="C40" s="13"/>
      <c r="D40" s="13"/>
      <c r="E40" s="13"/>
      <c r="F40" s="13"/>
      <c r="G40" s="13"/>
      <c r="H40" s="13"/>
    </row>
    <row r="41" spans="3:8" ht="12.75">
      <c r="C41" s="13"/>
      <c r="D41" s="13"/>
      <c r="E41" s="13"/>
      <c r="F41" s="13"/>
      <c r="G41" s="13"/>
      <c r="H41" s="13"/>
    </row>
    <row r="42" spans="3:8" ht="12.75">
      <c r="C42" s="13"/>
      <c r="D42" s="13"/>
      <c r="E42" s="13"/>
      <c r="F42" s="13"/>
      <c r="G42" s="13"/>
      <c r="H42" s="13"/>
    </row>
    <row r="43" spans="3:8" ht="12.75">
      <c r="C43" s="13"/>
      <c r="D43" s="13"/>
      <c r="E43" s="13"/>
      <c r="F43" s="13"/>
      <c r="G43" s="13"/>
      <c r="H43" s="13"/>
    </row>
    <row r="44" spans="3:8" ht="12.75">
      <c r="C44" s="13"/>
      <c r="D44" s="13"/>
      <c r="E44" s="13"/>
      <c r="F44" s="13"/>
      <c r="G44" s="13"/>
      <c r="H44" s="13"/>
    </row>
    <row r="45" spans="3:8" ht="12.75">
      <c r="C45" s="13"/>
      <c r="D45" s="13"/>
      <c r="E45" s="13"/>
      <c r="F45" s="13"/>
      <c r="G45" s="13"/>
      <c r="H45" s="13"/>
    </row>
    <row r="46" spans="3:8" ht="12.75">
      <c r="C46" s="13"/>
      <c r="D46" s="13"/>
      <c r="E46" s="13"/>
      <c r="F46" s="13"/>
      <c r="G46" s="13"/>
      <c r="H46" s="13"/>
    </row>
    <row r="47" spans="3:8" ht="12.75">
      <c r="C47" s="13"/>
      <c r="D47" s="13"/>
      <c r="E47" s="13"/>
      <c r="F47" s="13"/>
      <c r="G47" s="13"/>
      <c r="H47" s="13"/>
    </row>
    <row r="48" spans="3:8" ht="12.75">
      <c r="C48" s="13"/>
      <c r="D48" s="13"/>
      <c r="E48" s="13"/>
      <c r="F48" s="13"/>
      <c r="G48" s="13"/>
      <c r="H48" s="13"/>
    </row>
    <row r="49" spans="3:8" ht="12.75">
      <c r="C49" s="13"/>
      <c r="D49" s="13"/>
      <c r="E49" s="13"/>
      <c r="F49" s="13"/>
      <c r="G49" s="13"/>
      <c r="H49" s="13"/>
    </row>
    <row r="50" spans="3:8" ht="12.75">
      <c r="C50" s="13"/>
      <c r="D50" s="13"/>
      <c r="E50" s="13"/>
      <c r="F50" s="13"/>
      <c r="G50" s="13"/>
      <c r="H50" s="13"/>
    </row>
    <row r="51" spans="3:8" ht="12.75">
      <c r="C51" s="13"/>
      <c r="D51" s="13"/>
      <c r="E51" s="13"/>
      <c r="F51" s="13"/>
      <c r="G51" s="13"/>
      <c r="H51" s="13"/>
    </row>
    <row r="52" spans="3:8" ht="12.75">
      <c r="C52" s="13"/>
      <c r="D52" s="13"/>
      <c r="E52" s="13"/>
      <c r="F52" s="13"/>
      <c r="G52" s="13"/>
      <c r="H52" s="13"/>
    </row>
    <row r="53" spans="3:8" ht="12.75">
      <c r="C53" s="13"/>
      <c r="D53" s="13"/>
      <c r="E53" s="13"/>
      <c r="F53" s="13"/>
      <c r="G53" s="13"/>
      <c r="H53" s="13"/>
    </row>
    <row r="54" spans="3:8" ht="12.75">
      <c r="C54" s="13"/>
      <c r="D54" s="13"/>
      <c r="E54" s="13"/>
      <c r="F54" s="13"/>
      <c r="G54" s="13"/>
      <c r="H54" s="13"/>
    </row>
    <row r="55" spans="3:8" ht="12.75">
      <c r="C55" s="13"/>
      <c r="D55" s="13"/>
      <c r="E55" s="13"/>
      <c r="F55" s="13"/>
      <c r="G55" s="13"/>
      <c r="H55" s="13"/>
    </row>
    <row r="56" spans="3:8" ht="12.75">
      <c r="C56" s="13"/>
      <c r="D56" s="13"/>
      <c r="E56" s="13"/>
      <c r="F56" s="13"/>
      <c r="G56" s="13"/>
      <c r="H56" s="13"/>
    </row>
    <row r="57" spans="3:8" ht="12.75">
      <c r="C57" s="13"/>
      <c r="D57" s="13"/>
      <c r="E57" s="13"/>
      <c r="F57" s="13"/>
      <c r="G57" s="13"/>
      <c r="H57" s="13"/>
    </row>
    <row r="58" spans="3:8" ht="12.75">
      <c r="C58" s="13"/>
      <c r="D58" s="13"/>
      <c r="E58" s="13"/>
      <c r="F58" s="13"/>
      <c r="G58" s="13"/>
      <c r="H58" s="13"/>
    </row>
    <row r="59" spans="3:8" ht="12.75">
      <c r="C59" s="13"/>
      <c r="D59" s="13"/>
      <c r="E59" s="13"/>
      <c r="F59" s="13"/>
      <c r="G59" s="13"/>
      <c r="H59" s="13"/>
    </row>
    <row r="60" spans="3:8" ht="12.75">
      <c r="C60" s="13"/>
      <c r="D60" s="13"/>
      <c r="E60" s="13"/>
      <c r="F60" s="13"/>
      <c r="G60" s="13"/>
      <c r="H60" s="13"/>
    </row>
    <row r="61" spans="3:8" ht="12.75">
      <c r="C61" s="13"/>
      <c r="D61" s="13"/>
      <c r="E61" s="13"/>
      <c r="F61" s="13"/>
      <c r="G61" s="13"/>
      <c r="H61" s="13"/>
    </row>
    <row r="62" spans="3:8" ht="12.75">
      <c r="C62" s="13"/>
      <c r="D62" s="13"/>
      <c r="E62" s="13"/>
      <c r="F62" s="13"/>
      <c r="G62" s="13"/>
      <c r="H62" s="13"/>
    </row>
    <row r="63" spans="3:8" ht="12.75">
      <c r="C63" s="13"/>
      <c r="D63" s="13"/>
      <c r="E63" s="13"/>
      <c r="F63" s="13"/>
      <c r="G63" s="13"/>
      <c r="H63" s="13"/>
    </row>
    <row r="64" spans="3:8" ht="12.75">
      <c r="C64" s="13"/>
      <c r="D64" s="13"/>
      <c r="E64" s="13"/>
      <c r="F64" s="13"/>
      <c r="G64" s="13"/>
      <c r="H64" s="13"/>
    </row>
    <row r="65" spans="3:8" ht="12.75">
      <c r="C65" s="13"/>
      <c r="D65" s="13"/>
      <c r="E65" s="13"/>
      <c r="F65" s="13"/>
      <c r="G65" s="13"/>
      <c r="H65" s="13"/>
    </row>
    <row r="66" spans="3:8" ht="12.75">
      <c r="C66" s="13"/>
      <c r="D66" s="13"/>
      <c r="E66" s="13"/>
      <c r="F66" s="13"/>
      <c r="G66" s="13"/>
      <c r="H66" s="13"/>
    </row>
    <row r="67" spans="3:8" ht="12.75">
      <c r="C67" s="13"/>
      <c r="D67" s="13"/>
      <c r="E67" s="13"/>
      <c r="F67" s="13"/>
      <c r="G67" s="13"/>
      <c r="H67" s="13"/>
    </row>
    <row r="68" spans="3:8" ht="12.75">
      <c r="C68" s="13"/>
      <c r="D68" s="13"/>
      <c r="E68" s="13"/>
      <c r="F68" s="13"/>
      <c r="G68" s="13"/>
      <c r="H68" s="13"/>
    </row>
    <row r="69" spans="3:8" ht="12.75">
      <c r="C69" s="13"/>
      <c r="D69" s="13"/>
      <c r="E69" s="13"/>
      <c r="F69" s="13"/>
      <c r="G69" s="13"/>
      <c r="H69" s="13"/>
    </row>
    <row r="70" spans="3:8" ht="12.75">
      <c r="C70" s="13"/>
      <c r="D70" s="13"/>
      <c r="E70" s="13"/>
      <c r="F70" s="13"/>
      <c r="G70" s="13"/>
      <c r="H70" s="13"/>
    </row>
    <row r="71" spans="3:8" ht="12.75">
      <c r="C71" s="13"/>
      <c r="D71" s="13"/>
      <c r="E71" s="13"/>
      <c r="F71" s="13"/>
      <c r="G71" s="13"/>
      <c r="H71" s="13"/>
    </row>
    <row r="72" spans="3:8" ht="12.75">
      <c r="C72" s="13"/>
      <c r="D72" s="13"/>
      <c r="E72" s="13"/>
      <c r="F72" s="13"/>
      <c r="G72" s="13"/>
      <c r="H72" s="13"/>
    </row>
    <row r="73" spans="3:8" ht="12.75">
      <c r="C73" s="13"/>
      <c r="D73" s="13"/>
      <c r="E73" s="13"/>
      <c r="F73" s="13"/>
      <c r="G73" s="13"/>
      <c r="H73" s="13"/>
    </row>
    <row r="74" spans="3:8" ht="12.75">
      <c r="C74" s="13"/>
      <c r="D74" s="13"/>
      <c r="E74" s="13"/>
      <c r="F74" s="13"/>
      <c r="G74" s="13"/>
      <c r="H74" s="13"/>
    </row>
    <row r="75" spans="3:8" ht="12.75">
      <c r="C75" s="13"/>
      <c r="D75" s="13"/>
      <c r="E75" s="13"/>
      <c r="F75" s="13"/>
      <c r="G75" s="13"/>
      <c r="H75" s="13"/>
    </row>
    <row r="76" spans="3:8" ht="12.75">
      <c r="C76" s="13"/>
      <c r="D76" s="13"/>
      <c r="E76" s="13"/>
      <c r="F76" s="13"/>
      <c r="G76" s="13"/>
      <c r="H76" s="13"/>
    </row>
    <row r="77" spans="3:8" ht="12.75">
      <c r="C77" s="13"/>
      <c r="D77" s="13"/>
      <c r="E77" s="13"/>
      <c r="F77" s="13"/>
      <c r="G77" s="13"/>
      <c r="H77" s="13"/>
    </row>
    <row r="78" spans="3:8" ht="12.75">
      <c r="C78" s="13"/>
      <c r="D78" s="13"/>
      <c r="E78" s="13"/>
      <c r="F78" s="13"/>
      <c r="G78" s="13"/>
      <c r="H78" s="13"/>
    </row>
    <row r="79" spans="3:8" ht="12.75">
      <c r="C79" s="13"/>
      <c r="D79" s="13"/>
      <c r="E79" s="13"/>
      <c r="F79" s="13"/>
      <c r="G79" s="13"/>
      <c r="H79" s="13"/>
    </row>
    <row r="80" spans="3:8" ht="12.75">
      <c r="C80" s="13"/>
      <c r="D80" s="13"/>
      <c r="E80" s="13"/>
      <c r="F80" s="13"/>
      <c r="G80" s="13"/>
      <c r="H80" s="13"/>
    </row>
    <row r="81" spans="3:8" ht="12.75">
      <c r="C81" s="13"/>
      <c r="D81" s="13"/>
      <c r="E81" s="13"/>
      <c r="F81" s="13"/>
      <c r="G81" s="13"/>
      <c r="H81" s="13"/>
    </row>
    <row r="82" spans="3:8" ht="12.75">
      <c r="C82" s="13"/>
      <c r="D82" s="13"/>
      <c r="E82" s="13"/>
      <c r="F82" s="13"/>
      <c r="G82" s="13"/>
      <c r="H82" s="13"/>
    </row>
    <row r="83" spans="3:8" ht="12.75">
      <c r="C83" s="13"/>
      <c r="D83" s="13"/>
      <c r="E83" s="13"/>
      <c r="F83" s="13"/>
      <c r="G83" s="13"/>
      <c r="H83" s="13"/>
    </row>
    <row r="84" spans="3:8" ht="12.75">
      <c r="C84" s="13"/>
      <c r="D84" s="13"/>
      <c r="E84" s="13"/>
      <c r="F84" s="13"/>
      <c r="G84" s="13"/>
      <c r="H84" s="13"/>
    </row>
    <row r="85" spans="3:8" ht="12.75">
      <c r="C85" s="13"/>
      <c r="D85" s="13"/>
      <c r="E85" s="13"/>
      <c r="F85" s="13"/>
      <c r="G85" s="13"/>
      <c r="H85" s="13"/>
    </row>
    <row r="86" spans="3:8" ht="12.75">
      <c r="C86" s="13"/>
      <c r="D86" s="13"/>
      <c r="E86" s="13"/>
      <c r="F86" s="13"/>
      <c r="G86" s="13"/>
      <c r="H86" s="13"/>
    </row>
    <row r="87" spans="3:8" ht="12.75">
      <c r="C87" s="13"/>
      <c r="D87" s="13"/>
      <c r="E87" s="13"/>
      <c r="F87" s="13"/>
      <c r="G87" s="13"/>
      <c r="H87" s="13"/>
    </row>
    <row r="88" spans="3:8" ht="12.75">
      <c r="C88" s="13"/>
      <c r="D88" s="13"/>
      <c r="E88" s="13"/>
      <c r="F88" s="13"/>
      <c r="G88" s="13"/>
      <c r="H88" s="13"/>
    </row>
    <row r="89" spans="3:8" ht="12.75">
      <c r="C89" s="13"/>
      <c r="D89" s="13"/>
      <c r="E89" s="13"/>
      <c r="F89" s="13"/>
      <c r="G89" s="13"/>
      <c r="H89" s="13"/>
    </row>
    <row r="90" spans="3:8" ht="12.75">
      <c r="C90" s="13"/>
      <c r="D90" s="13"/>
      <c r="E90" s="13"/>
      <c r="F90" s="13"/>
      <c r="G90" s="13"/>
      <c r="H90" s="13"/>
    </row>
    <row r="91" spans="3:8" ht="12.75">
      <c r="C91" s="13"/>
      <c r="D91" s="13"/>
      <c r="E91" s="13"/>
      <c r="F91" s="13"/>
      <c r="G91" s="13"/>
      <c r="H91" s="13"/>
    </row>
    <row r="92" spans="3:8" ht="12.75">
      <c r="C92" s="13"/>
      <c r="D92" s="13"/>
      <c r="E92" s="13"/>
      <c r="F92" s="13"/>
      <c r="G92" s="13"/>
      <c r="H92" s="13"/>
    </row>
    <row r="93" spans="3:8" ht="12.75">
      <c r="C93" s="13"/>
      <c r="D93" s="13"/>
      <c r="E93" s="13"/>
      <c r="F93" s="13"/>
      <c r="G93" s="13"/>
      <c r="H93" s="13"/>
    </row>
    <row r="94" spans="3:8" ht="12.75">
      <c r="C94" s="13"/>
      <c r="D94" s="13"/>
      <c r="E94" s="13"/>
      <c r="F94" s="13"/>
      <c r="G94" s="13"/>
      <c r="H94" s="13"/>
    </row>
    <row r="95" spans="3:8" ht="12.75">
      <c r="C95" s="13"/>
      <c r="D95" s="13"/>
      <c r="E95" s="13"/>
      <c r="F95" s="13"/>
      <c r="G95" s="13"/>
      <c r="H95" s="13"/>
    </row>
    <row r="96" spans="3:8" ht="12.75">
      <c r="C96" s="13"/>
      <c r="D96" s="13"/>
      <c r="E96" s="13"/>
      <c r="F96" s="13"/>
      <c r="G96" s="13"/>
      <c r="H96" s="13"/>
    </row>
    <row r="97" spans="3:8" ht="12.75">
      <c r="C97" s="13"/>
      <c r="D97" s="13"/>
      <c r="E97" s="13"/>
      <c r="F97" s="13"/>
      <c r="G97" s="13"/>
      <c r="H97" s="13"/>
    </row>
    <row r="98" spans="3:8" ht="12.75">
      <c r="C98" s="13"/>
      <c r="D98" s="13"/>
      <c r="E98" s="13"/>
      <c r="F98" s="13"/>
      <c r="G98" s="13"/>
      <c r="H98" s="13"/>
    </row>
    <row r="99" spans="3:8" ht="12.75">
      <c r="C99" s="13"/>
      <c r="D99" s="13"/>
      <c r="E99" s="13"/>
      <c r="F99" s="13"/>
      <c r="G99" s="13"/>
      <c r="H99" s="13"/>
    </row>
    <row r="100" spans="3:8" ht="12.75">
      <c r="C100" s="13"/>
      <c r="D100" s="13"/>
      <c r="E100" s="13"/>
      <c r="F100" s="13"/>
      <c r="G100" s="13"/>
      <c r="H100" s="13"/>
    </row>
    <row r="101" spans="3:8" ht="12.75">
      <c r="C101" s="13"/>
      <c r="D101" s="13"/>
      <c r="E101" s="13"/>
      <c r="F101" s="13"/>
      <c r="G101" s="13"/>
      <c r="H101" s="13"/>
    </row>
    <row r="102" spans="3:8" ht="12.75">
      <c r="C102" s="13"/>
      <c r="D102" s="13"/>
      <c r="E102" s="13"/>
      <c r="F102" s="13"/>
      <c r="G102" s="13"/>
      <c r="H102" s="13"/>
    </row>
    <row r="103" spans="3:8" ht="12.75">
      <c r="C103" s="13"/>
      <c r="D103" s="13"/>
      <c r="E103" s="13"/>
      <c r="F103" s="13"/>
      <c r="G103" s="13"/>
      <c r="H103" s="13"/>
    </row>
    <row r="104" spans="3:8" ht="12.75">
      <c r="C104" s="13"/>
      <c r="D104" s="13"/>
      <c r="E104" s="13"/>
      <c r="F104" s="13"/>
      <c r="G104" s="13"/>
      <c r="H104" s="13"/>
    </row>
    <row r="105" spans="3:8" ht="12.75">
      <c r="C105" s="13"/>
      <c r="D105" s="13"/>
      <c r="E105" s="13"/>
      <c r="F105" s="13"/>
      <c r="G105" s="13"/>
      <c r="H105" s="13"/>
    </row>
    <row r="106" spans="3:8" ht="12.75">
      <c r="C106" s="13"/>
      <c r="D106" s="13"/>
      <c r="E106" s="13"/>
      <c r="F106" s="13"/>
      <c r="G106" s="13"/>
      <c r="H106" s="13"/>
    </row>
    <row r="107" spans="3:8" ht="12.75">
      <c r="C107" s="13"/>
      <c r="D107" s="13"/>
      <c r="E107" s="13"/>
      <c r="F107" s="13"/>
      <c r="G107" s="13"/>
      <c r="H107" s="13"/>
    </row>
    <row r="108" spans="3:8" ht="12.75">
      <c r="C108" s="13"/>
      <c r="D108" s="13"/>
      <c r="E108" s="13"/>
      <c r="F108" s="13"/>
      <c r="G108" s="13"/>
      <c r="H108" s="13"/>
    </row>
    <row r="109" spans="3:8" ht="12.75">
      <c r="C109" s="13"/>
      <c r="D109" s="13"/>
      <c r="E109" s="13"/>
      <c r="F109" s="13"/>
      <c r="G109" s="13"/>
      <c r="H109" s="13"/>
    </row>
    <row r="110" spans="3:8" ht="12.75">
      <c r="C110" s="13"/>
      <c r="D110" s="13"/>
      <c r="E110" s="13"/>
      <c r="F110" s="13"/>
      <c r="G110" s="13"/>
      <c r="H110" s="13"/>
    </row>
    <row r="111" spans="3:8" ht="12.75">
      <c r="C111" s="13"/>
      <c r="D111" s="13"/>
      <c r="E111" s="13"/>
      <c r="F111" s="13"/>
      <c r="G111" s="13"/>
      <c r="H111" s="13"/>
    </row>
    <row r="112" spans="3:8" ht="12.75">
      <c r="C112" s="13"/>
      <c r="D112" s="13"/>
      <c r="E112" s="13"/>
      <c r="F112" s="13"/>
      <c r="G112" s="13"/>
      <c r="H112" s="13"/>
    </row>
    <row r="113" spans="3:8" ht="12.75">
      <c r="C113" s="13"/>
      <c r="D113" s="13"/>
      <c r="E113" s="13"/>
      <c r="F113" s="13"/>
      <c r="G113" s="13"/>
      <c r="H113" s="13"/>
    </row>
    <row r="114" spans="3:8" ht="12.75">
      <c r="C114" s="13"/>
      <c r="D114" s="13"/>
      <c r="E114" s="13"/>
      <c r="F114" s="13"/>
      <c r="G114" s="13"/>
      <c r="H114" s="13"/>
    </row>
    <row r="115" spans="3:8" ht="12.75">
      <c r="C115" s="13"/>
      <c r="D115" s="13"/>
      <c r="E115" s="13"/>
      <c r="F115" s="13"/>
      <c r="G115" s="13"/>
      <c r="H115" s="13"/>
    </row>
    <row r="116" spans="3:8" ht="12.75">
      <c r="C116" s="13"/>
      <c r="D116" s="13"/>
      <c r="E116" s="13"/>
      <c r="F116" s="13"/>
      <c r="G116" s="13"/>
      <c r="H116" s="13"/>
    </row>
    <row r="117" spans="3:8" ht="12.75">
      <c r="C117" s="13"/>
      <c r="D117" s="13"/>
      <c r="E117" s="13"/>
      <c r="F117" s="13"/>
      <c r="G117" s="13"/>
      <c r="H117" s="13"/>
    </row>
    <row r="118" spans="3:8" ht="12.75">
      <c r="C118" s="13"/>
      <c r="D118" s="13"/>
      <c r="E118" s="13"/>
      <c r="F118" s="13"/>
      <c r="G118" s="13"/>
      <c r="H118" s="13"/>
    </row>
    <row r="119" spans="3:8" ht="12.75">
      <c r="C119" s="13"/>
      <c r="D119" s="13"/>
      <c r="E119" s="13"/>
      <c r="F119" s="13"/>
      <c r="G119" s="13"/>
      <c r="H119" s="13"/>
    </row>
    <row r="120" spans="3:8" ht="12.75">
      <c r="C120" s="13"/>
      <c r="D120" s="13"/>
      <c r="E120" s="13"/>
      <c r="F120" s="13"/>
      <c r="G120" s="13"/>
      <c r="H120" s="13"/>
    </row>
    <row r="121" spans="3:8" ht="12.75">
      <c r="C121" s="13"/>
      <c r="D121" s="13"/>
      <c r="E121" s="13"/>
      <c r="F121" s="13"/>
      <c r="G121" s="13"/>
      <c r="H121" s="13"/>
    </row>
    <row r="122" spans="3:8" ht="12.75">
      <c r="C122" s="13"/>
      <c r="D122" s="13"/>
      <c r="E122" s="13"/>
      <c r="F122" s="13"/>
      <c r="G122" s="13"/>
      <c r="H122" s="13"/>
    </row>
    <row r="123" spans="3:8" ht="12.75">
      <c r="C123" s="13"/>
      <c r="D123" s="13"/>
      <c r="E123" s="13"/>
      <c r="F123" s="13"/>
      <c r="G123" s="13"/>
      <c r="H123" s="13"/>
    </row>
    <row r="124" spans="3:8" ht="12.75">
      <c r="C124" s="13"/>
      <c r="D124" s="13"/>
      <c r="E124" s="13"/>
      <c r="F124" s="13"/>
      <c r="G124" s="13"/>
      <c r="H124" s="13"/>
    </row>
    <row r="125" spans="3:8" ht="12.75">
      <c r="C125" s="13"/>
      <c r="D125" s="13"/>
      <c r="E125" s="13"/>
      <c r="F125" s="13"/>
      <c r="G125" s="13"/>
      <c r="H125" s="13"/>
    </row>
    <row r="126" spans="3:8" ht="12.75">
      <c r="C126" s="13"/>
      <c r="D126" s="13"/>
      <c r="E126" s="13"/>
      <c r="F126" s="13"/>
      <c r="G126" s="13"/>
      <c r="H126" s="13"/>
    </row>
    <row r="127" spans="3:8" ht="12.75">
      <c r="C127" s="13"/>
      <c r="D127" s="13"/>
      <c r="E127" s="13"/>
      <c r="F127" s="13"/>
      <c r="G127" s="13"/>
      <c r="H127" s="13"/>
    </row>
    <row r="128" spans="3:8" ht="12.75">
      <c r="C128" s="13"/>
      <c r="D128" s="13"/>
      <c r="E128" s="13"/>
      <c r="F128" s="13"/>
      <c r="G128" s="13"/>
      <c r="H128" s="13"/>
    </row>
    <row r="129" spans="3:8" ht="12.75">
      <c r="C129" s="13"/>
      <c r="D129" s="13"/>
      <c r="E129" s="13"/>
      <c r="F129" s="13"/>
      <c r="G129" s="13"/>
      <c r="H129" s="13"/>
    </row>
    <row r="130" spans="3:8" ht="12.75">
      <c r="C130" s="13"/>
      <c r="D130" s="13"/>
      <c r="E130" s="13"/>
      <c r="F130" s="13"/>
      <c r="G130" s="13"/>
      <c r="H130" s="13"/>
    </row>
    <row r="131" spans="3:8" ht="12.75">
      <c r="C131" s="13"/>
      <c r="D131" s="13"/>
      <c r="E131" s="13"/>
      <c r="F131" s="13"/>
      <c r="G131" s="13"/>
      <c r="H131" s="13"/>
    </row>
    <row r="132" spans="3:8" ht="12.75">
      <c r="C132" s="13"/>
      <c r="D132" s="13"/>
      <c r="E132" s="13"/>
      <c r="F132" s="13"/>
      <c r="G132" s="13"/>
      <c r="H132" s="13"/>
    </row>
    <row r="133" spans="3:8" ht="12.75">
      <c r="C133" s="13"/>
      <c r="D133" s="13"/>
      <c r="E133" s="13"/>
      <c r="F133" s="13"/>
      <c r="G133" s="13"/>
      <c r="H133" s="13"/>
    </row>
    <row r="134" spans="3:8" ht="12.75">
      <c r="C134" s="13"/>
      <c r="D134" s="13"/>
      <c r="E134" s="13"/>
      <c r="F134" s="13"/>
      <c r="G134" s="13"/>
      <c r="H134" s="13"/>
    </row>
    <row r="135" spans="3:8" ht="12.75">
      <c r="C135" s="13"/>
      <c r="D135" s="13"/>
      <c r="E135" s="13"/>
      <c r="F135" s="13"/>
      <c r="G135" s="13"/>
      <c r="H135" s="13"/>
    </row>
    <row r="136" spans="3:8" ht="12.75">
      <c r="C136" s="13"/>
      <c r="D136" s="13"/>
      <c r="E136" s="13"/>
      <c r="F136" s="13"/>
      <c r="G136" s="13"/>
      <c r="H136" s="13"/>
    </row>
    <row r="137" spans="3:8" ht="12.75">
      <c r="C137" s="13"/>
      <c r="D137" s="13"/>
      <c r="E137" s="13"/>
      <c r="F137" s="13"/>
      <c r="G137" s="13"/>
      <c r="H137" s="13"/>
    </row>
    <row r="138" spans="3:8" ht="12.75">
      <c r="C138" s="13"/>
      <c r="D138" s="13"/>
      <c r="E138" s="13"/>
      <c r="F138" s="13"/>
      <c r="G138" s="13"/>
      <c r="H138" s="13"/>
    </row>
    <row r="139" spans="3:8" ht="12.75">
      <c r="C139" s="13"/>
      <c r="D139" s="13"/>
      <c r="E139" s="13"/>
      <c r="F139" s="13"/>
      <c r="G139" s="13"/>
      <c r="H139" s="13"/>
    </row>
    <row r="140" spans="3:8" ht="12.75">
      <c r="C140" s="13"/>
      <c r="D140" s="13"/>
      <c r="E140" s="13"/>
      <c r="F140" s="13"/>
      <c r="G140" s="13"/>
      <c r="H140" s="13"/>
    </row>
    <row r="141" spans="3:8" ht="12.75">
      <c r="C141" s="13"/>
      <c r="D141" s="13"/>
      <c r="E141" s="13"/>
      <c r="F141" s="13"/>
      <c r="G141" s="13"/>
      <c r="H141" s="13"/>
    </row>
    <row r="142" spans="3:8" ht="12.75">
      <c r="C142" s="13"/>
      <c r="D142" s="13"/>
      <c r="E142" s="13"/>
      <c r="F142" s="13"/>
      <c r="G142" s="13"/>
      <c r="H142" s="13"/>
    </row>
    <row r="143" spans="3:8" ht="12.75">
      <c r="C143" s="13"/>
      <c r="D143" s="13"/>
      <c r="E143" s="13"/>
      <c r="F143" s="13"/>
      <c r="G143" s="13"/>
      <c r="H143" s="13"/>
    </row>
    <row r="144" spans="3:8" ht="12.75">
      <c r="C144" s="13"/>
      <c r="D144" s="13"/>
      <c r="E144" s="13"/>
      <c r="F144" s="13"/>
      <c r="G144" s="13"/>
      <c r="H144" s="13"/>
    </row>
    <row r="145" spans="3:8" ht="12.75">
      <c r="C145" s="13"/>
      <c r="D145" s="13"/>
      <c r="E145" s="13"/>
      <c r="F145" s="13"/>
      <c r="G145" s="13"/>
      <c r="H145" s="13"/>
    </row>
    <row r="146" spans="3:8" ht="12.75">
      <c r="C146" s="13"/>
      <c r="D146" s="13"/>
      <c r="E146" s="13"/>
      <c r="F146" s="13"/>
      <c r="G146" s="13"/>
      <c r="H146" s="13"/>
    </row>
    <row r="147" spans="3:8" ht="12.75">
      <c r="C147" s="13"/>
      <c r="D147" s="13"/>
      <c r="E147" s="13"/>
      <c r="F147" s="13"/>
      <c r="G147" s="13"/>
      <c r="H147" s="13"/>
    </row>
    <row r="148" spans="3:8" ht="12.75">
      <c r="C148" s="13"/>
      <c r="D148" s="13"/>
      <c r="E148" s="13"/>
      <c r="F148" s="13"/>
      <c r="G148" s="13"/>
      <c r="H148" s="13"/>
    </row>
    <row r="149" spans="3:8" ht="12.75">
      <c r="C149" s="13"/>
      <c r="D149" s="13"/>
      <c r="E149" s="13"/>
      <c r="F149" s="13"/>
      <c r="G149" s="13"/>
      <c r="H149" s="13"/>
    </row>
    <row r="150" spans="3:8" ht="12.75">
      <c r="C150" s="13"/>
      <c r="D150" s="13"/>
      <c r="E150" s="13"/>
      <c r="F150" s="13"/>
      <c r="G150" s="13"/>
      <c r="H150" s="13"/>
    </row>
    <row r="151" spans="3:8" ht="12.75">
      <c r="C151" s="13"/>
      <c r="D151" s="13"/>
      <c r="E151" s="13"/>
      <c r="F151" s="13"/>
      <c r="G151" s="13"/>
      <c r="H151" s="13"/>
    </row>
    <row r="152" spans="3:8" ht="12.75">
      <c r="C152" s="13"/>
      <c r="D152" s="13"/>
      <c r="E152" s="13"/>
      <c r="F152" s="13"/>
      <c r="G152" s="13"/>
      <c r="H152" s="13"/>
    </row>
    <row r="153" spans="3:8" ht="12.75">
      <c r="C153" s="13"/>
      <c r="D153" s="13"/>
      <c r="E153" s="13"/>
      <c r="F153" s="13"/>
      <c r="G153" s="13"/>
      <c r="H153" s="13"/>
    </row>
    <row r="154" spans="3:8" ht="12.75">
      <c r="C154" s="13"/>
      <c r="D154" s="13"/>
      <c r="E154" s="13"/>
      <c r="F154" s="13"/>
      <c r="G154" s="13"/>
      <c r="H154" s="13"/>
    </row>
    <row r="155" spans="3:8" ht="12.75">
      <c r="C155" s="13"/>
      <c r="D155" s="13"/>
      <c r="E155" s="13"/>
      <c r="F155" s="13"/>
      <c r="G155" s="13"/>
      <c r="H155" s="13"/>
    </row>
    <row r="156" spans="3:8" ht="12.75">
      <c r="C156" s="13"/>
      <c r="D156" s="13"/>
      <c r="E156" s="13"/>
      <c r="F156" s="13"/>
      <c r="G156" s="13"/>
      <c r="H156" s="13"/>
    </row>
    <row r="157" spans="3:8" ht="12.75">
      <c r="C157" s="13"/>
      <c r="D157" s="13"/>
      <c r="E157" s="13"/>
      <c r="F157" s="13"/>
      <c r="G157" s="13"/>
      <c r="H157" s="13"/>
    </row>
    <row r="158" spans="3:8" ht="12.75">
      <c r="C158" s="13"/>
      <c r="D158" s="13"/>
      <c r="E158" s="13"/>
      <c r="F158" s="13"/>
      <c r="G158" s="13"/>
      <c r="H158" s="13"/>
    </row>
    <row r="159" spans="3:8" ht="12.75">
      <c r="C159" s="13"/>
      <c r="D159" s="13"/>
      <c r="E159" s="13"/>
      <c r="F159" s="13"/>
      <c r="G159" s="13"/>
      <c r="H159" s="13"/>
    </row>
    <row r="160" spans="3:8" ht="12.75">
      <c r="C160" s="13"/>
      <c r="D160" s="13"/>
      <c r="E160" s="13"/>
      <c r="F160" s="13"/>
      <c r="G160" s="13"/>
      <c r="H160" s="13"/>
    </row>
    <row r="161" spans="3:8" ht="12.75">
      <c r="C161" s="13"/>
      <c r="D161" s="13"/>
      <c r="E161" s="13"/>
      <c r="F161" s="13"/>
      <c r="G161" s="13"/>
      <c r="H161" s="13"/>
    </row>
    <row r="162" spans="3:8" ht="12.75">
      <c r="C162" s="13"/>
      <c r="D162" s="13"/>
      <c r="E162" s="13"/>
      <c r="F162" s="13"/>
      <c r="G162" s="13"/>
      <c r="H162" s="13"/>
    </row>
    <row r="163" spans="3:8" ht="12.75">
      <c r="C163" s="13"/>
      <c r="D163" s="13"/>
      <c r="E163" s="13"/>
      <c r="F163" s="13"/>
      <c r="G163" s="13"/>
      <c r="H163" s="13"/>
    </row>
    <row r="164" spans="3:8" ht="12.75">
      <c r="C164" s="13"/>
      <c r="D164" s="13"/>
      <c r="E164" s="13"/>
      <c r="F164" s="13"/>
      <c r="G164" s="13"/>
      <c r="H164" s="13"/>
    </row>
    <row r="165" spans="3:8" ht="12.75">
      <c r="C165" s="13"/>
      <c r="D165" s="13"/>
      <c r="E165" s="13"/>
      <c r="F165" s="13"/>
      <c r="G165" s="13"/>
      <c r="H165" s="13"/>
    </row>
    <row r="166" spans="3:8" ht="12.75">
      <c r="C166" s="13"/>
      <c r="D166" s="13"/>
      <c r="E166" s="13"/>
      <c r="F166" s="13"/>
      <c r="G166" s="13"/>
      <c r="H166" s="13"/>
    </row>
    <row r="167" spans="3:8" ht="12.75">
      <c r="C167" s="13"/>
      <c r="D167" s="13"/>
      <c r="E167" s="13"/>
      <c r="F167" s="13"/>
      <c r="G167" s="13"/>
      <c r="H167" s="13"/>
    </row>
    <row r="168" spans="3:8" ht="12.75">
      <c r="C168" s="13"/>
      <c r="D168" s="13"/>
      <c r="E168" s="13"/>
      <c r="F168" s="13"/>
      <c r="G168" s="13"/>
      <c r="H168" s="13"/>
    </row>
    <row r="169" spans="3:8" ht="12.75">
      <c r="C169" s="13"/>
      <c r="D169" s="13"/>
      <c r="E169" s="13"/>
      <c r="F169" s="13"/>
      <c r="G169" s="13"/>
      <c r="H169" s="13"/>
    </row>
    <row r="170" spans="3:8" ht="12.75">
      <c r="C170" s="13"/>
      <c r="D170" s="13"/>
      <c r="E170" s="13"/>
      <c r="F170" s="13"/>
      <c r="G170" s="13"/>
      <c r="H170" s="13"/>
    </row>
    <row r="171" spans="3:8" ht="12.75">
      <c r="C171" s="13"/>
      <c r="D171" s="13"/>
      <c r="E171" s="13"/>
      <c r="F171" s="13"/>
      <c r="G171" s="13"/>
      <c r="H171" s="13"/>
    </row>
    <row r="172" spans="3:8" ht="12.75">
      <c r="C172" s="13"/>
      <c r="D172" s="13"/>
      <c r="E172" s="13"/>
      <c r="F172" s="13"/>
      <c r="G172" s="13"/>
      <c r="H172" s="13"/>
    </row>
    <row r="173" spans="3:8" ht="12.75">
      <c r="C173" s="13"/>
      <c r="D173" s="13"/>
      <c r="E173" s="13"/>
      <c r="F173" s="13"/>
      <c r="G173" s="13"/>
      <c r="H173" s="13"/>
    </row>
    <row r="174" spans="3:8" ht="12.75">
      <c r="C174" s="13"/>
      <c r="D174" s="13"/>
      <c r="E174" s="13"/>
      <c r="F174" s="13"/>
      <c r="G174" s="13"/>
      <c r="H174" s="13"/>
    </row>
    <row r="175" spans="3:8" ht="12.75">
      <c r="C175" s="13"/>
      <c r="D175" s="13"/>
      <c r="E175" s="13"/>
      <c r="F175" s="13"/>
      <c r="G175" s="13"/>
      <c r="H175" s="13"/>
    </row>
    <row r="176" spans="3:8" ht="12.75">
      <c r="C176" s="13"/>
      <c r="D176" s="13"/>
      <c r="E176" s="13"/>
      <c r="F176" s="13"/>
      <c r="G176" s="13"/>
      <c r="H176" s="13"/>
    </row>
    <row r="177" spans="3:8" ht="12.75">
      <c r="C177" s="13"/>
      <c r="D177" s="13"/>
      <c r="E177" s="13"/>
      <c r="F177" s="13"/>
      <c r="G177" s="13"/>
      <c r="H177" s="13"/>
    </row>
    <row r="178" spans="3:8" ht="12.75">
      <c r="C178" s="13"/>
      <c r="D178" s="13"/>
      <c r="E178" s="13"/>
      <c r="F178" s="13"/>
      <c r="G178" s="13"/>
      <c r="H178" s="13"/>
    </row>
    <row r="179" spans="3:8" ht="12.75">
      <c r="C179" s="13"/>
      <c r="D179" s="13"/>
      <c r="E179" s="13"/>
      <c r="F179" s="13"/>
      <c r="G179" s="13"/>
      <c r="H179" s="13"/>
    </row>
    <row r="180" spans="3:8" ht="12.75">
      <c r="C180" s="13"/>
      <c r="D180" s="13"/>
      <c r="E180" s="13"/>
      <c r="F180" s="13"/>
      <c r="G180" s="13"/>
      <c r="H180" s="13"/>
    </row>
    <row r="181" spans="3:8" ht="12.75">
      <c r="C181" s="13"/>
      <c r="D181" s="13"/>
      <c r="E181" s="13"/>
      <c r="F181" s="13"/>
      <c r="G181" s="13"/>
      <c r="H181" s="13"/>
    </row>
    <row r="182" spans="3:8" ht="12.75">
      <c r="C182" s="13"/>
      <c r="D182" s="13"/>
      <c r="E182" s="13"/>
      <c r="F182" s="13"/>
      <c r="G182" s="13"/>
      <c r="H182" s="13"/>
    </row>
    <row r="183" spans="3:8" ht="12.75">
      <c r="C183" s="13"/>
      <c r="D183" s="13"/>
      <c r="E183" s="13"/>
      <c r="F183" s="13"/>
      <c r="G183" s="13"/>
      <c r="H183" s="13"/>
    </row>
    <row r="184" spans="3:8" ht="12.75">
      <c r="C184" s="13"/>
      <c r="D184" s="13"/>
      <c r="E184" s="13"/>
      <c r="F184" s="13"/>
      <c r="G184" s="13"/>
      <c r="H184" s="13"/>
    </row>
    <row r="185" spans="3:8" ht="12.75">
      <c r="C185" s="13"/>
      <c r="D185" s="13"/>
      <c r="E185" s="13"/>
      <c r="F185" s="13"/>
      <c r="G185" s="13"/>
      <c r="H185" s="13"/>
    </row>
    <row r="186" spans="3:8" ht="12.75">
      <c r="C186" s="13"/>
      <c r="D186" s="13"/>
      <c r="E186" s="13"/>
      <c r="F186" s="13"/>
      <c r="G186" s="13"/>
      <c r="H186" s="13"/>
    </row>
    <row r="187" spans="3:8" ht="12.75">
      <c r="C187" s="13"/>
      <c r="D187" s="13"/>
      <c r="E187" s="13"/>
      <c r="F187" s="13"/>
      <c r="G187" s="13"/>
      <c r="H187" s="13"/>
    </row>
    <row r="188" spans="3:8" ht="12.75">
      <c r="C188" s="13"/>
      <c r="D188" s="13"/>
      <c r="E188" s="13"/>
      <c r="F188" s="13"/>
      <c r="G188" s="13"/>
      <c r="H188" s="13"/>
    </row>
    <row r="189" spans="3:8" ht="12.75">
      <c r="C189" s="13"/>
      <c r="D189" s="13"/>
      <c r="E189" s="13"/>
      <c r="F189" s="13"/>
      <c r="G189" s="13"/>
      <c r="H189" s="13"/>
    </row>
    <row r="190" spans="3:8" ht="12.75">
      <c r="C190" s="13"/>
      <c r="D190" s="13"/>
      <c r="E190" s="13"/>
      <c r="F190" s="13"/>
      <c r="G190" s="13"/>
      <c r="H190" s="13"/>
    </row>
    <row r="191" spans="3:8" ht="12.75">
      <c r="C191" s="13"/>
      <c r="D191" s="13"/>
      <c r="E191" s="13"/>
      <c r="F191" s="13"/>
      <c r="G191" s="13"/>
      <c r="H191" s="13"/>
    </row>
    <row r="192" spans="3:8" ht="12.75">
      <c r="C192" s="13"/>
      <c r="D192" s="13"/>
      <c r="E192" s="13"/>
      <c r="F192" s="13"/>
      <c r="G192" s="13"/>
      <c r="H192" s="13"/>
    </row>
    <row r="193" spans="3:8" ht="12.75">
      <c r="C193" s="13"/>
      <c r="D193" s="13"/>
      <c r="E193" s="13"/>
      <c r="F193" s="13"/>
      <c r="G193" s="13"/>
      <c r="H193" s="13"/>
    </row>
    <row r="194" spans="3:8" ht="12.75">
      <c r="C194" s="13"/>
      <c r="D194" s="13"/>
      <c r="E194" s="13"/>
      <c r="F194" s="13"/>
      <c r="G194" s="13"/>
      <c r="H194" s="13"/>
    </row>
    <row r="195" spans="3:8" ht="12.75">
      <c r="C195" s="13"/>
      <c r="D195" s="13"/>
      <c r="E195" s="13"/>
      <c r="F195" s="13"/>
      <c r="G195" s="13"/>
      <c r="H195" s="13"/>
    </row>
    <row r="196" spans="3:8" ht="12.75">
      <c r="C196" s="13"/>
      <c r="D196" s="13"/>
      <c r="E196" s="13"/>
      <c r="F196" s="13"/>
      <c r="G196" s="13"/>
      <c r="H196" s="13"/>
    </row>
    <row r="197" spans="3:8" ht="12.75">
      <c r="C197" s="13"/>
      <c r="D197" s="13"/>
      <c r="E197" s="13"/>
      <c r="F197" s="13"/>
      <c r="G197" s="13"/>
      <c r="H197" s="13"/>
    </row>
    <row r="198" spans="3:8" ht="12.75">
      <c r="C198" s="13"/>
      <c r="D198" s="13"/>
      <c r="E198" s="13"/>
      <c r="F198" s="13"/>
      <c r="G198" s="13"/>
      <c r="H198" s="13"/>
    </row>
    <row r="199" spans="3:8" ht="12.75">
      <c r="C199" s="13"/>
      <c r="D199" s="13"/>
      <c r="E199" s="13"/>
      <c r="F199" s="13"/>
      <c r="G199" s="13"/>
      <c r="H199" s="13"/>
    </row>
    <row r="200" spans="3:8" ht="12.75">
      <c r="C200" s="13"/>
      <c r="D200" s="13"/>
      <c r="E200" s="13"/>
      <c r="F200" s="13"/>
      <c r="G200" s="13"/>
      <c r="H200" s="13"/>
    </row>
    <row r="201" spans="3:8" ht="12.75">
      <c r="C201" s="13"/>
      <c r="D201" s="13"/>
      <c r="E201" s="13"/>
      <c r="F201" s="13"/>
      <c r="G201" s="13"/>
      <c r="H201" s="13"/>
    </row>
    <row r="202" spans="3:8" ht="12.75">
      <c r="C202" s="13"/>
      <c r="D202" s="13"/>
      <c r="E202" s="13"/>
      <c r="F202" s="13"/>
      <c r="G202" s="13"/>
      <c r="H202" s="13"/>
    </row>
    <row r="203" spans="3:8" ht="12.75">
      <c r="C203" s="13"/>
      <c r="D203" s="13"/>
      <c r="E203" s="13"/>
      <c r="F203" s="13"/>
      <c r="G203" s="13"/>
      <c r="H203" s="13"/>
    </row>
    <row r="204" spans="3:8" ht="12.75">
      <c r="C204" s="13"/>
      <c r="D204" s="13"/>
      <c r="E204" s="13"/>
      <c r="F204" s="13"/>
      <c r="G204" s="13"/>
      <c r="H204" s="13"/>
    </row>
    <row r="205" spans="3:8" ht="12.75">
      <c r="C205" s="13"/>
      <c r="D205" s="13"/>
      <c r="E205" s="13"/>
      <c r="F205" s="13"/>
      <c r="G205" s="13"/>
      <c r="H205" s="13"/>
    </row>
    <row r="206" spans="3:8" ht="12.75">
      <c r="C206" s="13"/>
      <c r="D206" s="13"/>
      <c r="E206" s="13"/>
      <c r="F206" s="13"/>
      <c r="G206" s="13"/>
      <c r="H206" s="13"/>
    </row>
    <row r="207" spans="3:8" ht="12.75">
      <c r="C207" s="13"/>
      <c r="D207" s="13"/>
      <c r="E207" s="13"/>
      <c r="F207" s="13"/>
      <c r="G207" s="13"/>
      <c r="H207" s="13"/>
    </row>
    <row r="208" spans="3:8" ht="12.75">
      <c r="C208" s="13"/>
      <c r="D208" s="13"/>
      <c r="E208" s="13"/>
      <c r="F208" s="13"/>
      <c r="G208" s="13"/>
      <c r="H208" s="13"/>
    </row>
    <row r="209" spans="3:8" ht="12.75">
      <c r="C209" s="13"/>
      <c r="D209" s="13"/>
      <c r="E209" s="13"/>
      <c r="F209" s="13"/>
      <c r="G209" s="13"/>
      <c r="H209" s="13"/>
    </row>
    <row r="210" spans="3:8" ht="12.75">
      <c r="C210" s="13"/>
      <c r="D210" s="13"/>
      <c r="E210" s="13"/>
      <c r="F210" s="13"/>
      <c r="G210" s="13"/>
      <c r="H210" s="13"/>
    </row>
    <row r="211" spans="3:8" ht="12.75">
      <c r="C211" s="13"/>
      <c r="D211" s="13"/>
      <c r="E211" s="13"/>
      <c r="F211" s="13"/>
      <c r="G211" s="13"/>
      <c r="H211" s="13"/>
    </row>
    <row r="212" spans="3:8" ht="12.75">
      <c r="C212" s="13"/>
      <c r="D212" s="13"/>
      <c r="E212" s="13"/>
      <c r="F212" s="13"/>
      <c r="G212" s="13"/>
      <c r="H212" s="13"/>
    </row>
    <row r="213" spans="3:8" ht="12.75">
      <c r="C213" s="13"/>
      <c r="D213" s="13"/>
      <c r="E213" s="13"/>
      <c r="F213" s="13"/>
      <c r="G213" s="13"/>
      <c r="H213" s="13"/>
    </row>
    <row r="214" spans="3:8" ht="12.75">
      <c r="C214" s="13"/>
      <c r="D214" s="13"/>
      <c r="E214" s="13"/>
      <c r="F214" s="13"/>
      <c r="G214" s="13"/>
      <c r="H214" s="13"/>
    </row>
    <row r="215" spans="3:8" ht="12.75">
      <c r="C215" s="13"/>
      <c r="D215" s="13"/>
      <c r="E215" s="13"/>
      <c r="F215" s="13"/>
      <c r="G215" s="13"/>
      <c r="H215" s="13"/>
    </row>
    <row r="216" spans="3:8" ht="12.75">
      <c r="C216" s="13"/>
      <c r="D216" s="13"/>
      <c r="E216" s="13"/>
      <c r="F216" s="13"/>
      <c r="G216" s="13"/>
      <c r="H216" s="13"/>
    </row>
    <row r="217" spans="3:8" ht="12.75">
      <c r="C217" s="13"/>
      <c r="D217" s="13"/>
      <c r="E217" s="13"/>
      <c r="F217" s="13"/>
      <c r="G217" s="13"/>
      <c r="H217" s="13"/>
    </row>
    <row r="218" spans="3:8" ht="12.75">
      <c r="C218" s="13"/>
      <c r="D218" s="13"/>
      <c r="E218" s="13"/>
      <c r="F218" s="13"/>
      <c r="G218" s="13"/>
      <c r="H218" s="13"/>
    </row>
    <row r="219" spans="3:8" ht="12.75">
      <c r="C219" s="13"/>
      <c r="D219" s="13"/>
      <c r="E219" s="13"/>
      <c r="F219" s="13"/>
      <c r="G219" s="13"/>
      <c r="H219" s="13"/>
    </row>
    <row r="220" spans="3:8" ht="12.75">
      <c r="C220" s="13"/>
      <c r="D220" s="13"/>
      <c r="E220" s="13"/>
      <c r="F220" s="13"/>
      <c r="G220" s="13"/>
      <c r="H220" s="13"/>
    </row>
    <row r="221" spans="3:8" ht="12.75">
      <c r="C221" s="13"/>
      <c r="D221" s="13"/>
      <c r="E221" s="13"/>
      <c r="F221" s="13"/>
      <c r="G221" s="13"/>
      <c r="H221" s="13"/>
    </row>
    <row r="222" spans="3:8" ht="12.75">
      <c r="C222" s="13"/>
      <c r="D222" s="13"/>
      <c r="E222" s="13"/>
      <c r="F222" s="13"/>
      <c r="G222" s="13"/>
      <c r="H222" s="13"/>
    </row>
    <row r="223" spans="3:8" ht="12.75">
      <c r="C223" s="13"/>
      <c r="D223" s="13"/>
      <c r="E223" s="13"/>
      <c r="F223" s="13"/>
      <c r="G223" s="13"/>
      <c r="H223" s="13"/>
    </row>
    <row r="224" spans="3:8" ht="12.75">
      <c r="C224" s="13"/>
      <c r="D224" s="13"/>
      <c r="E224" s="13"/>
      <c r="F224" s="13"/>
      <c r="G224" s="13"/>
      <c r="H224" s="13"/>
    </row>
    <row r="225" spans="3:8" ht="12.75">
      <c r="C225" s="13"/>
      <c r="D225" s="13"/>
      <c r="E225" s="13"/>
      <c r="F225" s="13"/>
      <c r="G225" s="13"/>
      <c r="H225" s="13"/>
    </row>
    <row r="226" spans="3:8" ht="12.75">
      <c r="C226" s="13"/>
      <c r="D226" s="13"/>
      <c r="E226" s="13"/>
      <c r="F226" s="13"/>
      <c r="G226" s="13"/>
      <c r="H226" s="13"/>
    </row>
    <row r="227" spans="3:8" ht="12.75">
      <c r="C227" s="13"/>
      <c r="D227" s="13"/>
      <c r="E227" s="13"/>
      <c r="F227" s="13"/>
      <c r="G227" s="13"/>
      <c r="H227" s="13"/>
    </row>
    <row r="228" spans="3:8" ht="12.75">
      <c r="C228" s="13"/>
      <c r="D228" s="13"/>
      <c r="E228" s="13"/>
      <c r="F228" s="13"/>
      <c r="G228" s="13"/>
      <c r="H228" s="13"/>
    </row>
    <row r="229" spans="3:8" ht="12.75">
      <c r="C229" s="13"/>
      <c r="D229" s="13"/>
      <c r="E229" s="13"/>
      <c r="F229" s="13"/>
      <c r="G229" s="13"/>
      <c r="H229" s="13"/>
    </row>
    <row r="230" spans="3:8" ht="12.75">
      <c r="C230" s="13"/>
      <c r="D230" s="13"/>
      <c r="E230" s="13"/>
      <c r="F230" s="13"/>
      <c r="G230" s="13"/>
      <c r="H230" s="13"/>
    </row>
    <row r="231" spans="3:8" ht="12.75">
      <c r="C231" s="13"/>
      <c r="D231" s="13"/>
      <c r="E231" s="13"/>
      <c r="F231" s="13"/>
      <c r="G231" s="13"/>
      <c r="H231" s="13"/>
    </row>
    <row r="232" spans="3:8" ht="12.75">
      <c r="C232" s="13"/>
      <c r="D232" s="13"/>
      <c r="E232" s="13"/>
      <c r="F232" s="13"/>
      <c r="G232" s="13"/>
      <c r="H232" s="13"/>
    </row>
    <row r="233" spans="3:8" ht="12.75">
      <c r="C233" s="13"/>
      <c r="D233" s="13"/>
      <c r="E233" s="13"/>
      <c r="F233" s="13"/>
      <c r="G233" s="13"/>
      <c r="H233" s="13"/>
    </row>
    <row r="234" spans="3:8" ht="12.75">
      <c r="C234" s="13"/>
      <c r="D234" s="13"/>
      <c r="E234" s="13"/>
      <c r="F234" s="13"/>
      <c r="G234" s="13"/>
      <c r="H234" s="13"/>
    </row>
    <row r="235" spans="3:8" ht="12.75">
      <c r="C235" s="13"/>
      <c r="D235" s="13"/>
      <c r="E235" s="13"/>
      <c r="F235" s="13"/>
      <c r="G235" s="13"/>
      <c r="H235" s="13"/>
    </row>
    <row r="236" spans="3:8" ht="12.75">
      <c r="C236" s="13"/>
      <c r="D236" s="13"/>
      <c r="E236" s="13"/>
      <c r="F236" s="13"/>
      <c r="G236" s="13"/>
      <c r="H236" s="13"/>
    </row>
    <row r="237" spans="3:8" ht="12.75">
      <c r="C237" s="13"/>
      <c r="D237" s="13"/>
      <c r="E237" s="13"/>
      <c r="F237" s="13"/>
      <c r="G237" s="13"/>
      <c r="H237" s="13"/>
    </row>
    <row r="238" spans="3:8" ht="12.75">
      <c r="C238" s="13"/>
      <c r="D238" s="13"/>
      <c r="E238" s="13"/>
      <c r="F238" s="13"/>
      <c r="G238" s="13"/>
      <c r="H238" s="13"/>
    </row>
    <row r="239" spans="3:8" ht="12.75">
      <c r="C239" s="13"/>
      <c r="D239" s="13"/>
      <c r="E239" s="13"/>
      <c r="F239" s="13"/>
      <c r="G239" s="13"/>
      <c r="H239" s="13"/>
    </row>
    <row r="240" spans="3:8" ht="12.75">
      <c r="C240" s="13"/>
      <c r="D240" s="13"/>
      <c r="E240" s="13"/>
      <c r="F240" s="13"/>
      <c r="G240" s="13"/>
      <c r="H240" s="13"/>
    </row>
    <row r="241" spans="3:8" ht="12.75">
      <c r="C241" s="13"/>
      <c r="D241" s="13"/>
      <c r="E241" s="13"/>
      <c r="F241" s="13"/>
      <c r="G241" s="13"/>
      <c r="H241" s="13"/>
    </row>
    <row r="242" spans="3:8" ht="12.75">
      <c r="C242" s="13"/>
      <c r="D242" s="13"/>
      <c r="E242" s="13"/>
      <c r="F242" s="13"/>
      <c r="G242" s="13"/>
      <c r="H242" s="13"/>
    </row>
    <row r="243" spans="3:8" ht="12.75">
      <c r="C243" s="13"/>
      <c r="D243" s="13"/>
      <c r="E243" s="13"/>
      <c r="F243" s="13"/>
      <c r="G243" s="13"/>
      <c r="H243" s="13"/>
    </row>
    <row r="244" spans="3:8" ht="12.75">
      <c r="C244" s="13"/>
      <c r="D244" s="13"/>
      <c r="E244" s="13"/>
      <c r="F244" s="13"/>
      <c r="G244" s="13"/>
      <c r="H244" s="13"/>
    </row>
    <row r="245" spans="3:8" ht="12.75">
      <c r="C245" s="13"/>
      <c r="D245" s="13"/>
      <c r="E245" s="13"/>
      <c r="F245" s="13"/>
      <c r="G245" s="13"/>
      <c r="H245" s="13"/>
    </row>
    <row r="246" spans="3:8" ht="12.75">
      <c r="C246" s="13"/>
      <c r="D246" s="13"/>
      <c r="E246" s="13"/>
      <c r="F246" s="13"/>
      <c r="G246" s="13"/>
      <c r="H246" s="13"/>
    </row>
    <row r="247" spans="3:8" ht="12.75">
      <c r="C247" s="13"/>
      <c r="D247" s="13"/>
      <c r="E247" s="13"/>
      <c r="F247" s="13"/>
      <c r="G247" s="13"/>
      <c r="H247" s="13"/>
    </row>
    <row r="248" spans="3:8" ht="12.75">
      <c r="C248" s="13"/>
      <c r="D248" s="13"/>
      <c r="E248" s="13"/>
      <c r="F248" s="13"/>
      <c r="G248" s="13"/>
      <c r="H248" s="13"/>
    </row>
    <row r="249" spans="3:8" ht="12.75">
      <c r="C249" s="13"/>
      <c r="D249" s="13"/>
      <c r="E249" s="13"/>
      <c r="F249" s="13"/>
      <c r="G249" s="13"/>
      <c r="H249" s="13"/>
    </row>
    <row r="250" spans="3:8" ht="12.75">
      <c r="C250" s="13"/>
      <c r="D250" s="13"/>
      <c r="E250" s="13"/>
      <c r="F250" s="13"/>
      <c r="G250" s="13"/>
      <c r="H250" s="13"/>
    </row>
    <row r="251" spans="3:8" ht="12.75">
      <c r="C251" s="13"/>
      <c r="D251" s="13"/>
      <c r="E251" s="13"/>
      <c r="F251" s="13"/>
      <c r="G251" s="13"/>
      <c r="H251" s="13"/>
    </row>
    <row r="252" spans="3:8" ht="12.75">
      <c r="C252" s="13"/>
      <c r="D252" s="13"/>
      <c r="E252" s="13"/>
      <c r="F252" s="13"/>
      <c r="G252" s="13"/>
      <c r="H252" s="13"/>
    </row>
    <row r="253" spans="3:8" ht="12.75">
      <c r="C253" s="13"/>
      <c r="D253" s="13"/>
      <c r="E253" s="13"/>
      <c r="F253" s="13"/>
      <c r="G253" s="13"/>
      <c r="H253" s="13"/>
    </row>
    <row r="254" spans="3:8" ht="12.75">
      <c r="C254" s="13"/>
      <c r="D254" s="13"/>
      <c r="E254" s="13"/>
      <c r="F254" s="13"/>
      <c r="G254" s="13"/>
      <c r="H254" s="13"/>
    </row>
    <row r="255" spans="3:8" ht="12.75">
      <c r="C255" s="13"/>
      <c r="D255" s="13"/>
      <c r="E255" s="13"/>
      <c r="F255" s="13"/>
      <c r="G255" s="13"/>
      <c r="H255" s="13"/>
    </row>
    <row r="256" spans="3:8" ht="12.75">
      <c r="C256" s="13"/>
      <c r="D256" s="13"/>
      <c r="E256" s="13"/>
      <c r="F256" s="13"/>
      <c r="G256" s="13"/>
      <c r="H256" s="13"/>
    </row>
    <row r="257" spans="3:8" ht="12.75">
      <c r="C257" s="13"/>
      <c r="D257" s="13"/>
      <c r="E257" s="13"/>
      <c r="F257" s="13"/>
      <c r="G257" s="13"/>
      <c r="H257" s="13"/>
    </row>
    <row r="258" spans="3:8" ht="12.75">
      <c r="C258" s="13"/>
      <c r="D258" s="13"/>
      <c r="E258" s="13"/>
      <c r="F258" s="13"/>
      <c r="G258" s="13"/>
      <c r="H258" s="13"/>
    </row>
    <row r="259" spans="3:8" ht="12.75">
      <c r="C259" s="13"/>
      <c r="D259" s="13"/>
      <c r="E259" s="13"/>
      <c r="F259" s="13"/>
      <c r="G259" s="13"/>
      <c r="H259" s="13"/>
    </row>
    <row r="260" spans="3:8" ht="12.75">
      <c r="C260" s="13"/>
      <c r="D260" s="13"/>
      <c r="E260" s="13"/>
      <c r="F260" s="13"/>
      <c r="G260" s="13"/>
      <c r="H260" s="13"/>
    </row>
    <row r="261" spans="3:8" ht="12.75">
      <c r="C261" s="13"/>
      <c r="D261" s="13"/>
      <c r="E261" s="13"/>
      <c r="F261" s="13"/>
      <c r="G261" s="13"/>
      <c r="H261" s="13"/>
    </row>
    <row r="262" spans="3:8" ht="12.75">
      <c r="C262" s="13"/>
      <c r="D262" s="13"/>
      <c r="E262" s="13"/>
      <c r="F262" s="13"/>
      <c r="G262" s="13"/>
      <c r="H262" s="13"/>
    </row>
    <row r="263" spans="3:8" ht="12.75">
      <c r="C263" s="13"/>
      <c r="D263" s="13"/>
      <c r="E263" s="13"/>
      <c r="F263" s="13"/>
      <c r="G263" s="13"/>
      <c r="H263" s="13"/>
    </row>
    <row r="264" spans="3:8" ht="12.75">
      <c r="C264" s="13"/>
      <c r="D264" s="13"/>
      <c r="E264" s="13"/>
      <c r="F264" s="13"/>
      <c r="G264" s="13"/>
      <c r="H264" s="13"/>
    </row>
    <row r="265" spans="3:8" ht="12.75">
      <c r="C265" s="13"/>
      <c r="D265" s="13"/>
      <c r="E265" s="13"/>
      <c r="F265" s="13"/>
      <c r="G265" s="13"/>
      <c r="H265" s="13"/>
    </row>
    <row r="266" spans="3:8" ht="12.75">
      <c r="C266" s="13"/>
      <c r="D266" s="13"/>
      <c r="E266" s="13"/>
      <c r="F266" s="13"/>
      <c r="G266" s="13"/>
      <c r="H266" s="13"/>
    </row>
    <row r="267" spans="3:8" ht="12.75">
      <c r="C267" s="13"/>
      <c r="D267" s="13"/>
      <c r="E267" s="13"/>
      <c r="F267" s="13"/>
      <c r="G267" s="13"/>
      <c r="H267" s="13"/>
    </row>
    <row r="268" spans="3:8" ht="12.75">
      <c r="C268" s="13"/>
      <c r="D268" s="13"/>
      <c r="E268" s="13"/>
      <c r="F268" s="13"/>
      <c r="G268" s="13"/>
      <c r="H268" s="13"/>
    </row>
    <row r="269" spans="3:8" ht="12.75">
      <c r="C269" s="13"/>
      <c r="D269" s="13"/>
      <c r="E269" s="13"/>
      <c r="F269" s="13"/>
      <c r="G269" s="13"/>
      <c r="H269" s="13"/>
    </row>
    <row r="270" spans="3:8" ht="12.75">
      <c r="C270" s="13"/>
      <c r="D270" s="13"/>
      <c r="E270" s="13"/>
      <c r="F270" s="13"/>
      <c r="G270" s="13"/>
      <c r="H270" s="13"/>
    </row>
    <row r="271" spans="3:8" ht="12.75">
      <c r="C271" s="13"/>
      <c r="D271" s="13"/>
      <c r="E271" s="13"/>
      <c r="F271" s="13"/>
      <c r="G271" s="13"/>
      <c r="H271" s="13"/>
    </row>
    <row r="272" spans="3:8" ht="12.75">
      <c r="C272" s="13"/>
      <c r="D272" s="13"/>
      <c r="E272" s="13"/>
      <c r="F272" s="13"/>
      <c r="G272" s="13"/>
      <c r="H272" s="13"/>
    </row>
    <row r="273" spans="3:8" ht="12.75">
      <c r="C273" s="13"/>
      <c r="D273" s="13"/>
      <c r="E273" s="13"/>
      <c r="F273" s="13"/>
      <c r="G273" s="13"/>
      <c r="H273" s="13"/>
    </row>
    <row r="274" spans="3:8" ht="12.75">
      <c r="C274" s="13"/>
      <c r="D274" s="13"/>
      <c r="E274" s="13"/>
      <c r="F274" s="13"/>
      <c r="G274" s="13"/>
      <c r="H274" s="13"/>
    </row>
    <row r="275" spans="3:8" ht="12.75">
      <c r="C275" s="13"/>
      <c r="D275" s="13"/>
      <c r="E275" s="13"/>
      <c r="F275" s="13"/>
      <c r="G275" s="13"/>
      <c r="H275" s="13"/>
    </row>
    <row r="276" spans="3:8" ht="12.75">
      <c r="C276" s="13"/>
      <c r="D276" s="13"/>
      <c r="E276" s="13"/>
      <c r="F276" s="13"/>
      <c r="G276" s="13"/>
      <c r="H276" s="13"/>
    </row>
    <row r="277" spans="3:8" ht="12.75">
      <c r="C277" s="13"/>
      <c r="D277" s="13"/>
      <c r="E277" s="13"/>
      <c r="F277" s="13"/>
      <c r="G277" s="13"/>
      <c r="H277" s="13"/>
    </row>
    <row r="278" spans="3:8" ht="12.75">
      <c r="C278" s="13"/>
      <c r="D278" s="13"/>
      <c r="E278" s="13"/>
      <c r="F278" s="13"/>
      <c r="G278" s="13"/>
      <c r="H278" s="13"/>
    </row>
    <row r="279" spans="3:8" ht="12.75">
      <c r="C279" s="13"/>
      <c r="D279" s="13"/>
      <c r="E279" s="13"/>
      <c r="F279" s="13"/>
      <c r="G279" s="13"/>
      <c r="H279" s="13"/>
    </row>
    <row r="280" spans="3:8" ht="12.75">
      <c r="C280" s="13"/>
      <c r="D280" s="13"/>
      <c r="E280" s="13"/>
      <c r="F280" s="13"/>
      <c r="G280" s="13"/>
      <c r="H280" s="13"/>
    </row>
    <row r="281" spans="3:8" ht="12.75">
      <c r="C281" s="13"/>
      <c r="D281" s="13"/>
      <c r="E281" s="13"/>
      <c r="F281" s="13"/>
      <c r="G281" s="13"/>
      <c r="H281" s="13"/>
    </row>
    <row r="282" spans="3:8" ht="12.75">
      <c r="C282" s="13"/>
      <c r="D282" s="13"/>
      <c r="E282" s="13"/>
      <c r="F282" s="13"/>
      <c r="G282" s="13"/>
      <c r="H282" s="13"/>
    </row>
    <row r="283" spans="3:8" ht="12.75">
      <c r="C283" s="13"/>
      <c r="D283" s="13"/>
      <c r="E283" s="13"/>
      <c r="F283" s="13"/>
      <c r="G283" s="13"/>
      <c r="H283" s="13"/>
    </row>
    <row r="284" spans="3:8" ht="12.75">
      <c r="C284" s="13"/>
      <c r="D284" s="13"/>
      <c r="E284" s="13"/>
      <c r="F284" s="13"/>
      <c r="G284" s="13"/>
      <c r="H284" s="13"/>
    </row>
    <row r="285" spans="3:8" ht="12.75">
      <c r="C285" s="13"/>
      <c r="D285" s="13"/>
      <c r="E285" s="13"/>
      <c r="F285" s="13"/>
      <c r="G285" s="13"/>
      <c r="H285" s="13"/>
    </row>
    <row r="286" spans="3:8" ht="12.75">
      <c r="C286" s="13"/>
      <c r="D286" s="13"/>
      <c r="E286" s="13"/>
      <c r="F286" s="13"/>
      <c r="G286" s="13"/>
      <c r="H286" s="13"/>
    </row>
    <row r="287" spans="3:8" ht="12.75">
      <c r="C287" s="13"/>
      <c r="D287" s="13"/>
      <c r="E287" s="13"/>
      <c r="F287" s="13"/>
      <c r="G287" s="13"/>
      <c r="H287" s="13"/>
    </row>
    <row r="288" spans="3:8" ht="12.75">
      <c r="C288" s="13"/>
      <c r="D288" s="13"/>
      <c r="E288" s="13"/>
      <c r="F288" s="13"/>
      <c r="G288" s="13"/>
      <c r="H288" s="13"/>
    </row>
    <row r="289" spans="3:8" ht="12.75">
      <c r="C289" s="13"/>
      <c r="D289" s="13"/>
      <c r="E289" s="13"/>
      <c r="F289" s="13"/>
      <c r="G289" s="13"/>
      <c r="H289" s="13"/>
    </row>
    <row r="290" spans="3:8" ht="12.75">
      <c r="C290" s="13"/>
      <c r="D290" s="13"/>
      <c r="E290" s="13"/>
      <c r="F290" s="13"/>
      <c r="G290" s="13"/>
      <c r="H290" s="13"/>
    </row>
    <row r="291" spans="3:8" ht="12.75">
      <c r="C291" s="13"/>
      <c r="D291" s="13"/>
      <c r="E291" s="13"/>
      <c r="F291" s="13"/>
      <c r="G291" s="13"/>
      <c r="H291" s="13"/>
    </row>
    <row r="292" spans="3:8" ht="12.75">
      <c r="C292" s="13"/>
      <c r="D292" s="13"/>
      <c r="E292" s="13"/>
      <c r="F292" s="13"/>
      <c r="G292" s="13"/>
      <c r="H292" s="13"/>
    </row>
    <row r="293" spans="3:8" ht="12.75">
      <c r="C293" s="13"/>
      <c r="D293" s="13"/>
      <c r="E293" s="13"/>
      <c r="F293" s="13"/>
      <c r="G293" s="13"/>
      <c r="H293" s="13"/>
    </row>
    <row r="294" spans="3:8" ht="12.75">
      <c r="C294" s="13"/>
      <c r="D294" s="13"/>
      <c r="E294" s="13"/>
      <c r="F294" s="13"/>
      <c r="G294" s="13"/>
      <c r="H294" s="13"/>
    </row>
    <row r="295" spans="3:8" ht="12.75">
      <c r="C295" s="13"/>
      <c r="D295" s="13"/>
      <c r="E295" s="13"/>
      <c r="F295" s="13"/>
      <c r="G295" s="13"/>
      <c r="H295" s="13"/>
    </row>
    <row r="296" spans="3:8" ht="12.75">
      <c r="C296" s="13"/>
      <c r="D296" s="13"/>
      <c r="E296" s="13"/>
      <c r="F296" s="13"/>
      <c r="G296" s="13"/>
      <c r="H296" s="13"/>
    </row>
    <row r="297" spans="3:8" ht="12.75">
      <c r="C297" s="13"/>
      <c r="D297" s="13"/>
      <c r="E297" s="13"/>
      <c r="F297" s="13"/>
      <c r="G297" s="13"/>
      <c r="H297" s="13"/>
    </row>
    <row r="298" spans="3:8" ht="12.75">
      <c r="C298" s="13"/>
      <c r="D298" s="13"/>
      <c r="E298" s="13"/>
      <c r="F298" s="13"/>
      <c r="G298" s="13"/>
      <c r="H298" s="13"/>
    </row>
    <row r="299" spans="3:8" ht="12.75">
      <c r="C299" s="13"/>
      <c r="D299" s="13"/>
      <c r="E299" s="13"/>
      <c r="F299" s="13"/>
      <c r="G299" s="13"/>
      <c r="H299" s="13"/>
    </row>
    <row r="300" spans="3:8" ht="12.75">
      <c r="C300" s="13"/>
      <c r="D300" s="13"/>
      <c r="E300" s="13"/>
      <c r="F300" s="13"/>
      <c r="G300" s="13"/>
      <c r="H300" s="13"/>
    </row>
    <row r="301" spans="3:8" ht="12.75">
      <c r="C301" s="13"/>
      <c r="D301" s="13"/>
      <c r="E301" s="13"/>
      <c r="F301" s="13"/>
      <c r="G301" s="13"/>
      <c r="H301" s="13"/>
    </row>
    <row r="302" spans="3:8" ht="12.75">
      <c r="C302" s="13"/>
      <c r="D302" s="13"/>
      <c r="E302" s="13"/>
      <c r="F302" s="13"/>
      <c r="G302" s="13"/>
      <c r="H302" s="13"/>
    </row>
    <row r="303" spans="3:8" ht="12.75">
      <c r="C303" s="13"/>
      <c r="D303" s="13"/>
      <c r="E303" s="13"/>
      <c r="F303" s="13"/>
      <c r="G303" s="13"/>
      <c r="H303" s="13"/>
    </row>
    <row r="304" spans="3:8" ht="12.75">
      <c r="C304" s="13"/>
      <c r="D304" s="13"/>
      <c r="E304" s="13"/>
      <c r="F304" s="13"/>
      <c r="G304" s="13"/>
      <c r="H304" s="13"/>
    </row>
    <row r="305" spans="3:8" ht="12.75">
      <c r="C305" s="13"/>
      <c r="D305" s="13"/>
      <c r="E305" s="13"/>
      <c r="F305" s="13"/>
      <c r="G305" s="13"/>
      <c r="H305" s="13"/>
    </row>
    <row r="306" spans="3:8" ht="12.75">
      <c r="C306" s="13"/>
      <c r="D306" s="13"/>
      <c r="E306" s="13"/>
      <c r="F306" s="13"/>
      <c r="G306" s="13"/>
      <c r="H306" s="13"/>
    </row>
    <row r="307" spans="3:8" ht="12.75">
      <c r="C307" s="13"/>
      <c r="D307" s="13"/>
      <c r="E307" s="13"/>
      <c r="F307" s="13"/>
      <c r="G307" s="13"/>
      <c r="H307" s="13"/>
    </row>
    <row r="308" spans="3:8" ht="12.75">
      <c r="C308" s="13"/>
      <c r="D308" s="13"/>
      <c r="E308" s="13"/>
      <c r="F308" s="13"/>
      <c r="G308" s="13"/>
      <c r="H308" s="13"/>
    </row>
    <row r="309" spans="3:8" ht="12.75">
      <c r="C309" s="13"/>
      <c r="D309" s="13"/>
      <c r="E309" s="13"/>
      <c r="F309" s="13"/>
      <c r="G309" s="13"/>
      <c r="H309" s="13"/>
    </row>
    <row r="310" spans="3:8" ht="12.75">
      <c r="C310" s="13"/>
      <c r="D310" s="13"/>
      <c r="E310" s="13"/>
      <c r="F310" s="13"/>
      <c r="G310" s="13"/>
      <c r="H310" s="13"/>
    </row>
    <row r="311" spans="3:8" ht="12.75">
      <c r="C311" s="13"/>
      <c r="D311" s="13"/>
      <c r="E311" s="13"/>
      <c r="F311" s="13"/>
      <c r="G311" s="13"/>
      <c r="H311" s="13"/>
    </row>
    <row r="312" spans="3:8" ht="12.75">
      <c r="C312" s="13"/>
      <c r="D312" s="13"/>
      <c r="E312" s="13"/>
      <c r="F312" s="13"/>
      <c r="G312" s="13"/>
      <c r="H312" s="13"/>
    </row>
    <row r="313" spans="3:8" ht="12.75">
      <c r="C313" s="13"/>
      <c r="D313" s="13"/>
      <c r="E313" s="13"/>
      <c r="F313" s="13"/>
      <c r="G313" s="13"/>
      <c r="H313" s="13"/>
    </row>
    <row r="314" spans="3:8" ht="12.75">
      <c r="C314" s="13"/>
      <c r="D314" s="13"/>
      <c r="E314" s="13"/>
      <c r="F314" s="13"/>
      <c r="G314" s="13"/>
      <c r="H314" s="13"/>
    </row>
    <row r="315" spans="3:8" ht="12.75">
      <c r="C315" s="13"/>
      <c r="D315" s="13"/>
      <c r="E315" s="13"/>
      <c r="F315" s="13"/>
      <c r="G315" s="13"/>
      <c r="H315" s="13"/>
    </row>
    <row r="316" spans="3:8" ht="12.75">
      <c r="C316" s="13"/>
      <c r="D316" s="13"/>
      <c r="E316" s="13"/>
      <c r="F316" s="13"/>
      <c r="G316" s="13"/>
      <c r="H316" s="13"/>
    </row>
    <row r="317" spans="3:8" ht="12.75">
      <c r="C317" s="13"/>
      <c r="D317" s="13"/>
      <c r="E317" s="13"/>
      <c r="F317" s="13"/>
      <c r="G317" s="13"/>
      <c r="H317" s="13"/>
    </row>
    <row r="318" spans="3:8" ht="12.75">
      <c r="C318" s="13"/>
      <c r="D318" s="13"/>
      <c r="E318" s="13"/>
      <c r="F318" s="13"/>
      <c r="G318" s="13"/>
      <c r="H318" s="13"/>
    </row>
    <row r="319" spans="3:8" ht="12.75">
      <c r="C319" s="13"/>
      <c r="D319" s="13"/>
      <c r="E319" s="13"/>
      <c r="F319" s="13"/>
      <c r="G319" s="13"/>
      <c r="H319" s="13"/>
    </row>
    <row r="320" spans="3:8" ht="12.75">
      <c r="C320" s="13"/>
      <c r="D320" s="13"/>
      <c r="E320" s="13"/>
      <c r="F320" s="13"/>
      <c r="G320" s="13"/>
      <c r="H320" s="13"/>
    </row>
    <row r="321" spans="3:8" ht="12.75">
      <c r="C321" s="13"/>
      <c r="D321" s="13"/>
      <c r="E321" s="13"/>
      <c r="F321" s="13"/>
      <c r="G321" s="13"/>
      <c r="H321" s="13"/>
    </row>
    <row r="322" spans="3:8" ht="12.75">
      <c r="C322" s="13"/>
      <c r="D322" s="13"/>
      <c r="E322" s="13"/>
      <c r="F322" s="13"/>
      <c r="G322" s="13"/>
      <c r="H322" s="13"/>
    </row>
    <row r="323" spans="3:8" ht="12.75">
      <c r="C323" s="13"/>
      <c r="D323" s="13"/>
      <c r="E323" s="13"/>
      <c r="F323" s="13"/>
      <c r="G323" s="13"/>
      <c r="H323" s="13"/>
    </row>
    <row r="324" spans="3:8" ht="12.75">
      <c r="C324" s="13"/>
      <c r="D324" s="13"/>
      <c r="E324" s="13"/>
      <c r="F324" s="13"/>
      <c r="G324" s="13"/>
      <c r="H324" s="13"/>
    </row>
    <row r="325" spans="3:8" ht="12.75">
      <c r="C325" s="13"/>
      <c r="D325" s="13"/>
      <c r="E325" s="13"/>
      <c r="F325" s="13"/>
      <c r="G325" s="13"/>
      <c r="H325" s="13"/>
    </row>
    <row r="326" spans="3:8" ht="12.75">
      <c r="C326" s="13"/>
      <c r="D326" s="13"/>
      <c r="E326" s="13"/>
      <c r="F326" s="13"/>
      <c r="G326" s="13"/>
      <c r="H326" s="13"/>
    </row>
    <row r="327" spans="3:8" ht="12.75">
      <c r="C327" s="13"/>
      <c r="D327" s="13"/>
      <c r="E327" s="13"/>
      <c r="F327" s="13"/>
      <c r="G327" s="13"/>
      <c r="H327" s="13"/>
    </row>
    <row r="328" spans="3:8" ht="12.75">
      <c r="C328" s="13"/>
      <c r="D328" s="13"/>
      <c r="E328" s="13"/>
      <c r="F328" s="13"/>
      <c r="G328" s="13"/>
      <c r="H328" s="13"/>
    </row>
    <row r="329" spans="3:8" ht="12.75">
      <c r="C329" s="13"/>
      <c r="D329" s="13"/>
      <c r="E329" s="13"/>
      <c r="F329" s="13"/>
      <c r="G329" s="13"/>
      <c r="H329" s="13"/>
    </row>
    <row r="330" spans="3:8" ht="12.75">
      <c r="C330" s="13"/>
      <c r="D330" s="13"/>
      <c r="E330" s="13"/>
      <c r="F330" s="13"/>
      <c r="G330" s="13"/>
      <c r="H330" s="13"/>
    </row>
    <row r="331" spans="3:8" ht="12.75">
      <c r="C331" s="13"/>
      <c r="D331" s="13"/>
      <c r="E331" s="13"/>
      <c r="F331" s="13"/>
      <c r="G331" s="13"/>
      <c r="H331" s="13"/>
    </row>
    <row r="332" spans="3:8" ht="12.75">
      <c r="C332" s="13"/>
      <c r="D332" s="13"/>
      <c r="E332" s="13"/>
      <c r="F332" s="13"/>
      <c r="G332" s="13"/>
      <c r="H332" s="13"/>
    </row>
    <row r="333" spans="3:8" ht="12.75">
      <c r="C333" s="13"/>
      <c r="D333" s="13"/>
      <c r="E333" s="13"/>
      <c r="F333" s="13"/>
      <c r="G333" s="13"/>
      <c r="H333" s="13"/>
    </row>
    <row r="334" spans="3:8" ht="12.75">
      <c r="C334" s="13"/>
      <c r="D334" s="13"/>
      <c r="E334" s="13"/>
      <c r="F334" s="13"/>
      <c r="G334" s="13"/>
      <c r="H334" s="13"/>
    </row>
    <row r="335" spans="3:8" ht="12.75">
      <c r="C335" s="13"/>
      <c r="D335" s="13"/>
      <c r="E335" s="13"/>
      <c r="F335" s="13"/>
      <c r="G335" s="13"/>
      <c r="H335" s="13"/>
    </row>
    <row r="336" spans="3:8" ht="12.75">
      <c r="C336" s="13"/>
      <c r="D336" s="13"/>
      <c r="E336" s="13"/>
      <c r="F336" s="13"/>
      <c r="G336" s="13"/>
      <c r="H336" s="13"/>
    </row>
    <row r="337" spans="3:8" ht="12.75">
      <c r="C337" s="13"/>
      <c r="D337" s="13"/>
      <c r="E337" s="13"/>
      <c r="F337" s="13"/>
      <c r="G337" s="13"/>
      <c r="H337" s="13"/>
    </row>
    <row r="338" spans="3:8" ht="12.75">
      <c r="C338" s="13"/>
      <c r="D338" s="13"/>
      <c r="E338" s="13"/>
      <c r="F338" s="13"/>
      <c r="G338" s="13"/>
      <c r="H338" s="13"/>
    </row>
    <row r="339" spans="3:8" ht="12.75">
      <c r="C339" s="13"/>
      <c r="D339" s="13"/>
      <c r="E339" s="13"/>
      <c r="F339" s="13"/>
      <c r="G339" s="13"/>
      <c r="H339" s="13"/>
    </row>
    <row r="340" spans="3:8" ht="12.75">
      <c r="C340" s="13"/>
      <c r="D340" s="13"/>
      <c r="E340" s="13"/>
      <c r="F340" s="13"/>
      <c r="G340" s="13"/>
      <c r="H340" s="13"/>
    </row>
    <row r="341" spans="3:8" ht="12.75">
      <c r="C341" s="13"/>
      <c r="D341" s="13"/>
      <c r="E341" s="13"/>
      <c r="F341" s="13"/>
      <c r="G341" s="13"/>
      <c r="H341" s="13"/>
    </row>
    <row r="342" spans="3:8" ht="12.75">
      <c r="C342" s="13"/>
      <c r="D342" s="13"/>
      <c r="E342" s="13"/>
      <c r="F342" s="13"/>
      <c r="G342" s="13"/>
      <c r="H342" s="13"/>
    </row>
    <row r="343" spans="3:8" ht="12.75">
      <c r="C343" s="13"/>
      <c r="D343" s="13"/>
      <c r="E343" s="13"/>
      <c r="F343" s="13"/>
      <c r="G343" s="13"/>
      <c r="H343" s="13"/>
    </row>
    <row r="344" spans="3:8" ht="12.75">
      <c r="C344" s="13"/>
      <c r="D344" s="13"/>
      <c r="E344" s="13"/>
      <c r="F344" s="13"/>
      <c r="G344" s="13"/>
      <c r="H344" s="13"/>
    </row>
    <row r="345" spans="3:8" ht="12.75">
      <c r="C345" s="13"/>
      <c r="D345" s="13"/>
      <c r="E345" s="13"/>
      <c r="F345" s="13"/>
      <c r="G345" s="13"/>
      <c r="H345" s="13"/>
    </row>
    <row r="346" spans="3:8" ht="12.75">
      <c r="C346" s="13"/>
      <c r="D346" s="13"/>
      <c r="E346" s="13"/>
      <c r="F346" s="13"/>
      <c r="G346" s="13"/>
      <c r="H346" s="13"/>
    </row>
    <row r="347" spans="3:8" ht="12.75">
      <c r="C347" s="13"/>
      <c r="D347" s="13"/>
      <c r="E347" s="13"/>
      <c r="F347" s="13"/>
      <c r="G347" s="13"/>
      <c r="H347" s="13"/>
    </row>
    <row r="348" spans="3:8" ht="12.75">
      <c r="C348" s="13"/>
      <c r="D348" s="13"/>
      <c r="E348" s="13"/>
      <c r="F348" s="13"/>
      <c r="G348" s="13"/>
      <c r="H348" s="13"/>
    </row>
    <row r="349" spans="3:8" ht="12.75">
      <c r="C349" s="13"/>
      <c r="D349" s="13"/>
      <c r="E349" s="13"/>
      <c r="F349" s="13"/>
      <c r="G349" s="13"/>
      <c r="H349" s="13"/>
    </row>
    <row r="350" spans="3:8" ht="12.75">
      <c r="C350" s="13"/>
      <c r="D350" s="13"/>
      <c r="E350" s="13"/>
      <c r="F350" s="13"/>
      <c r="G350" s="13"/>
      <c r="H350" s="13"/>
    </row>
    <row r="351" spans="3:8" ht="12.75">
      <c r="C351" s="13"/>
      <c r="D351" s="13"/>
      <c r="E351" s="13"/>
      <c r="F351" s="13"/>
      <c r="G351" s="13"/>
      <c r="H351" s="13"/>
    </row>
    <row r="352" spans="3:8" ht="12.75">
      <c r="C352" s="13"/>
      <c r="D352" s="13"/>
      <c r="E352" s="13"/>
      <c r="F352" s="13"/>
      <c r="G352" s="13"/>
      <c r="H352" s="13"/>
    </row>
    <row r="353" spans="3:8" ht="12.75">
      <c r="C353" s="13"/>
      <c r="D353" s="13"/>
      <c r="E353" s="13"/>
      <c r="F353" s="13"/>
      <c r="G353" s="13"/>
      <c r="H353" s="13"/>
    </row>
    <row r="354" spans="3:8" ht="12.75">
      <c r="C354" s="13"/>
      <c r="D354" s="13"/>
      <c r="E354" s="13"/>
      <c r="F354" s="13"/>
      <c r="G354" s="13"/>
      <c r="H354" s="13"/>
    </row>
    <row r="355" spans="3:8" ht="12.75">
      <c r="C355" s="13"/>
      <c r="D355" s="13"/>
      <c r="E355" s="13"/>
      <c r="F355" s="13"/>
      <c r="G355" s="13"/>
      <c r="H355" s="13"/>
    </row>
    <row r="356" spans="3:8" ht="12.75">
      <c r="C356" s="13"/>
      <c r="D356" s="13"/>
      <c r="E356" s="13"/>
      <c r="F356" s="13"/>
      <c r="G356" s="13"/>
      <c r="H356" s="13"/>
    </row>
    <row r="357" spans="3:8" ht="12.75">
      <c r="C357" s="13"/>
      <c r="D357" s="13"/>
      <c r="E357" s="13"/>
      <c r="F357" s="13"/>
      <c r="G357" s="13"/>
      <c r="H357" s="13"/>
    </row>
    <row r="358" spans="3:8" ht="12.75">
      <c r="C358" s="13"/>
      <c r="D358" s="13"/>
      <c r="E358" s="13"/>
      <c r="F358" s="13"/>
      <c r="G358" s="13"/>
      <c r="H358" s="13"/>
    </row>
    <row r="359" spans="3:8" ht="12.75">
      <c r="C359" s="13"/>
      <c r="D359" s="13"/>
      <c r="E359" s="13"/>
      <c r="F359" s="13"/>
      <c r="G359" s="13"/>
      <c r="H359" s="13"/>
    </row>
    <row r="360" spans="3:8" ht="12.75">
      <c r="C360" s="13"/>
      <c r="D360" s="13"/>
      <c r="E360" s="13"/>
      <c r="F360" s="13"/>
      <c r="G360" s="13"/>
      <c r="H360" s="13"/>
    </row>
    <row r="361" spans="3:8" ht="12.75">
      <c r="C361" s="13"/>
      <c r="D361" s="13"/>
      <c r="E361" s="13"/>
      <c r="F361" s="13"/>
      <c r="G361" s="13"/>
      <c r="H361" s="13"/>
    </row>
    <row r="362" spans="3:8" ht="12.75">
      <c r="C362" s="13"/>
      <c r="D362" s="13"/>
      <c r="E362" s="13"/>
      <c r="F362" s="13"/>
      <c r="G362" s="13"/>
      <c r="H362" s="13"/>
    </row>
    <row r="363" spans="3:8" ht="12.75">
      <c r="C363" s="13"/>
      <c r="D363" s="13"/>
      <c r="E363" s="13"/>
      <c r="F363" s="13"/>
      <c r="G363" s="13"/>
      <c r="H363" s="13"/>
    </row>
    <row r="364" spans="3:8" ht="12.75">
      <c r="C364" s="13"/>
      <c r="D364" s="13"/>
      <c r="E364" s="13"/>
      <c r="F364" s="13"/>
      <c r="G364" s="13"/>
      <c r="H364" s="13"/>
    </row>
    <row r="365" spans="3:8" ht="12.75">
      <c r="C365" s="13"/>
      <c r="D365" s="13"/>
      <c r="E365" s="13"/>
      <c r="F365" s="13"/>
      <c r="G365" s="13"/>
      <c r="H365" s="13"/>
    </row>
    <row r="366" spans="3:8" ht="12.75">
      <c r="C366" s="13"/>
      <c r="D366" s="13"/>
      <c r="E366" s="13"/>
      <c r="F366" s="13"/>
      <c r="G366" s="13"/>
      <c r="H366" s="13"/>
    </row>
    <row r="367" spans="3:8" ht="12.75">
      <c r="C367" s="13"/>
      <c r="D367" s="13"/>
      <c r="E367" s="13"/>
      <c r="F367" s="13"/>
      <c r="G367" s="13"/>
      <c r="H367" s="13"/>
    </row>
    <row r="368" spans="3:8" ht="12.75">
      <c r="C368" s="13"/>
      <c r="D368" s="13"/>
      <c r="E368" s="13"/>
      <c r="F368" s="13"/>
      <c r="G368" s="13"/>
      <c r="H368" s="13"/>
    </row>
    <row r="369" spans="3:8" ht="12.75">
      <c r="C369" s="13"/>
      <c r="D369" s="13"/>
      <c r="E369" s="13"/>
      <c r="F369" s="13"/>
      <c r="G369" s="13"/>
      <c r="H369" s="13"/>
    </row>
    <row r="370" spans="3:8" ht="12.75">
      <c r="C370" s="13"/>
      <c r="D370" s="13"/>
      <c r="E370" s="13"/>
      <c r="F370" s="13"/>
      <c r="G370" s="13"/>
      <c r="H370" s="13"/>
    </row>
    <row r="371" spans="3:8" ht="12.75">
      <c r="C371" s="13"/>
      <c r="D371" s="13"/>
      <c r="E371" s="13"/>
      <c r="F371" s="13"/>
      <c r="G371" s="13"/>
      <c r="H371" s="13"/>
    </row>
    <row r="372" spans="3:8" ht="12.75">
      <c r="C372" s="13"/>
      <c r="D372" s="13"/>
      <c r="E372" s="13"/>
      <c r="F372" s="13"/>
      <c r="G372" s="13"/>
      <c r="H372" s="13"/>
    </row>
    <row r="373" spans="3:8" ht="12.75">
      <c r="C373" s="13"/>
      <c r="D373" s="13"/>
      <c r="E373" s="13"/>
      <c r="F373" s="13"/>
      <c r="G373" s="13"/>
      <c r="H373" s="13"/>
    </row>
    <row r="374" spans="3:8" ht="12.75">
      <c r="C374" s="13"/>
      <c r="D374" s="13"/>
      <c r="E374" s="13"/>
      <c r="F374" s="13"/>
      <c r="G374" s="13"/>
      <c r="H374" s="13"/>
    </row>
    <row r="375" spans="3:8" ht="12.75">
      <c r="C375" s="13"/>
      <c r="D375" s="13"/>
      <c r="E375" s="13"/>
      <c r="F375" s="13"/>
      <c r="G375" s="13"/>
      <c r="H375" s="13"/>
    </row>
    <row r="376" spans="3:8" ht="12.75">
      <c r="C376" s="13"/>
      <c r="D376" s="13"/>
      <c r="E376" s="13"/>
      <c r="F376" s="13"/>
      <c r="G376" s="13"/>
      <c r="H376" s="13"/>
    </row>
    <row r="377" spans="3:8" ht="12.75">
      <c r="C377" s="13"/>
      <c r="D377" s="13"/>
      <c r="E377" s="13"/>
      <c r="F377" s="13"/>
      <c r="G377" s="13"/>
      <c r="H377" s="13"/>
    </row>
    <row r="378" spans="3:8" ht="12.75">
      <c r="C378" s="13"/>
      <c r="D378" s="13"/>
      <c r="E378" s="13"/>
      <c r="F378" s="13"/>
      <c r="G378" s="13"/>
      <c r="H378" s="13"/>
    </row>
    <row r="379" spans="3:8" ht="12.75">
      <c r="C379" s="13"/>
      <c r="D379" s="13"/>
      <c r="E379" s="13"/>
      <c r="F379" s="13"/>
      <c r="G379" s="13"/>
      <c r="H379" s="13"/>
    </row>
    <row r="380" spans="3:8" ht="12.75">
      <c r="C380" s="13"/>
      <c r="D380" s="13"/>
      <c r="E380" s="13"/>
      <c r="F380" s="13"/>
      <c r="G380" s="13"/>
      <c r="H380" s="13"/>
    </row>
    <row r="381" spans="3:8" ht="12.75">
      <c r="C381" s="13"/>
      <c r="D381" s="13"/>
      <c r="E381" s="13"/>
      <c r="F381" s="13"/>
      <c r="G381" s="13"/>
      <c r="H381" s="13"/>
    </row>
    <row r="382" spans="3:8" ht="12.75">
      <c r="C382" s="13"/>
      <c r="D382" s="13"/>
      <c r="E382" s="13"/>
      <c r="F382" s="13"/>
      <c r="G382" s="13"/>
      <c r="H382" s="13"/>
    </row>
    <row r="383" spans="3:8" ht="12.75">
      <c r="C383" s="13"/>
      <c r="D383" s="13"/>
      <c r="E383" s="13"/>
      <c r="F383" s="13"/>
      <c r="G383" s="13"/>
      <c r="H383" s="13"/>
    </row>
    <row r="384" spans="3:8" ht="12.75">
      <c r="C384" s="13"/>
      <c r="D384" s="13"/>
      <c r="E384" s="13"/>
      <c r="F384" s="13"/>
      <c r="G384" s="13"/>
      <c r="H384" s="13"/>
    </row>
    <row r="385" spans="3:8" ht="12.75">
      <c r="C385" s="13"/>
      <c r="D385" s="13"/>
      <c r="E385" s="13"/>
      <c r="F385" s="13"/>
      <c r="G385" s="13"/>
      <c r="H385" s="13"/>
    </row>
    <row r="386" spans="3:8" ht="12.75">
      <c r="C386" s="13"/>
      <c r="D386" s="13"/>
      <c r="E386" s="13"/>
      <c r="F386" s="13"/>
      <c r="G386" s="13"/>
      <c r="H386" s="13"/>
    </row>
    <row r="387" spans="3:8" ht="12.75">
      <c r="C387" s="13"/>
      <c r="D387" s="13"/>
      <c r="E387" s="13"/>
      <c r="F387" s="13"/>
      <c r="G387" s="13"/>
      <c r="H387" s="13"/>
    </row>
    <row r="388" spans="3:8" ht="12.75">
      <c r="C388" s="13"/>
      <c r="D388" s="13"/>
      <c r="E388" s="13"/>
      <c r="F388" s="13"/>
      <c r="G388" s="13"/>
      <c r="H388" s="13"/>
    </row>
    <row r="389" spans="3:8" ht="12.75">
      <c r="C389" s="13"/>
      <c r="D389" s="13"/>
      <c r="E389" s="13"/>
      <c r="F389" s="13"/>
      <c r="G389" s="13"/>
      <c r="H389" s="13"/>
    </row>
    <row r="390" spans="3:8" ht="12.75">
      <c r="C390" s="13"/>
      <c r="D390" s="13"/>
      <c r="E390" s="13"/>
      <c r="F390" s="13"/>
      <c r="G390" s="13"/>
      <c r="H390" s="13"/>
    </row>
    <row r="391" spans="3:8" ht="12.75">
      <c r="C391" s="13"/>
      <c r="D391" s="13"/>
      <c r="E391" s="13"/>
      <c r="F391" s="13"/>
      <c r="G391" s="13"/>
      <c r="H391" s="13"/>
    </row>
    <row r="392" spans="3:8" ht="12.75">
      <c r="C392" s="13"/>
      <c r="D392" s="13"/>
      <c r="E392" s="13"/>
      <c r="F392" s="13"/>
      <c r="G392" s="13"/>
      <c r="H392" s="13"/>
    </row>
    <row r="393" spans="3:8" ht="12.75">
      <c r="C393" s="13"/>
      <c r="D393" s="13"/>
      <c r="E393" s="13"/>
      <c r="F393" s="13"/>
      <c r="G393" s="13"/>
      <c r="H393" s="13"/>
    </row>
    <row r="394" spans="3:8" ht="12.75">
      <c r="C394" s="13"/>
      <c r="D394" s="13"/>
      <c r="E394" s="13"/>
      <c r="F394" s="13"/>
      <c r="G394" s="13"/>
      <c r="H394" s="13"/>
    </row>
    <row r="395" spans="3:8" ht="12.75">
      <c r="C395" s="13"/>
      <c r="D395" s="13"/>
      <c r="E395" s="13"/>
      <c r="F395" s="13"/>
      <c r="G395" s="13"/>
      <c r="H395" s="13"/>
    </row>
    <row r="396" spans="3:8" ht="12.75">
      <c r="C396" s="13"/>
      <c r="D396" s="13"/>
      <c r="E396" s="13"/>
      <c r="F396" s="13"/>
      <c r="G396" s="13"/>
      <c r="H396" s="13"/>
    </row>
    <row r="397" spans="3:8" ht="12.75">
      <c r="C397" s="13"/>
      <c r="D397" s="13"/>
      <c r="E397" s="13"/>
      <c r="F397" s="13"/>
      <c r="G397" s="13"/>
      <c r="H397" s="13"/>
    </row>
    <row r="398" spans="3:8" ht="12.75">
      <c r="C398" s="13"/>
      <c r="D398" s="13"/>
      <c r="E398" s="13"/>
      <c r="F398" s="13"/>
      <c r="G398" s="13"/>
      <c r="H398" s="13"/>
    </row>
    <row r="399" spans="3:8" ht="12.75">
      <c r="C399" s="13"/>
      <c r="D399" s="13"/>
      <c r="E399" s="13"/>
      <c r="F399" s="13"/>
      <c r="G399" s="13"/>
      <c r="H399" s="13"/>
    </row>
    <row r="400" spans="3:8" ht="12.75">
      <c r="C400" s="13"/>
      <c r="D400" s="13"/>
      <c r="E400" s="13"/>
      <c r="F400" s="13"/>
      <c r="G400" s="13"/>
      <c r="H400" s="13"/>
    </row>
    <row r="401" spans="3:8" ht="12.75">
      <c r="C401" s="13"/>
      <c r="D401" s="13"/>
      <c r="E401" s="13"/>
      <c r="F401" s="13"/>
      <c r="G401" s="13"/>
      <c r="H401" s="13"/>
    </row>
    <row r="402" spans="3:8" ht="12.75">
      <c r="C402" s="13"/>
      <c r="D402" s="13"/>
      <c r="E402" s="13"/>
      <c r="F402" s="13"/>
      <c r="G402" s="13"/>
      <c r="H402" s="13"/>
    </row>
    <row r="403" spans="3:8" ht="12.75">
      <c r="C403" s="13"/>
      <c r="D403" s="13"/>
      <c r="E403" s="13"/>
      <c r="F403" s="13"/>
      <c r="G403" s="13"/>
      <c r="H403" s="13"/>
    </row>
    <row r="404" spans="3:8" ht="12.75">
      <c r="C404" s="13"/>
      <c r="D404" s="13"/>
      <c r="E404" s="13"/>
      <c r="F404" s="13"/>
      <c r="G404" s="13"/>
      <c r="H404" s="13"/>
    </row>
    <row r="405" spans="3:8" ht="12.75">
      <c r="C405" s="13"/>
      <c r="D405" s="13"/>
      <c r="E405" s="13"/>
      <c r="F405" s="13"/>
      <c r="G405" s="13"/>
      <c r="H405" s="13"/>
    </row>
    <row r="406" spans="3:8" ht="12.75">
      <c r="C406" s="13"/>
      <c r="D406" s="13"/>
      <c r="E406" s="13"/>
      <c r="F406" s="13"/>
      <c r="G406" s="13"/>
      <c r="H406" s="13"/>
    </row>
    <row r="407" spans="3:8" ht="12.75">
      <c r="C407" s="13"/>
      <c r="D407" s="13"/>
      <c r="E407" s="13"/>
      <c r="F407" s="13"/>
      <c r="G407" s="13"/>
      <c r="H407" s="13"/>
    </row>
    <row r="408" spans="3:8" ht="12.75">
      <c r="C408" s="13"/>
      <c r="D408" s="13"/>
      <c r="E408" s="13"/>
      <c r="F408" s="13"/>
      <c r="G408" s="13"/>
      <c r="H408" s="13"/>
    </row>
    <row r="409" spans="3:8" ht="12.75">
      <c r="C409" s="13"/>
      <c r="D409" s="13"/>
      <c r="E409" s="13"/>
      <c r="F409" s="13"/>
      <c r="G409" s="13"/>
      <c r="H409" s="13"/>
    </row>
    <row r="410" spans="3:8" ht="12.75">
      <c r="C410" s="13"/>
      <c r="D410" s="13"/>
      <c r="E410" s="13"/>
      <c r="F410" s="13"/>
      <c r="G410" s="13"/>
      <c r="H410" s="13"/>
    </row>
    <row r="411" spans="3:8" ht="12.75">
      <c r="C411" s="13"/>
      <c r="D411" s="13"/>
      <c r="E411" s="13"/>
      <c r="F411" s="13"/>
      <c r="G411" s="13"/>
      <c r="H411" s="13"/>
    </row>
    <row r="412" spans="3:8" ht="12.75">
      <c r="C412" s="13"/>
      <c r="D412" s="13"/>
      <c r="E412" s="13"/>
      <c r="F412" s="13"/>
      <c r="G412" s="13"/>
      <c r="H412" s="13"/>
    </row>
    <row r="413" spans="3:8" ht="12.75">
      <c r="C413" s="13"/>
      <c r="D413" s="13"/>
      <c r="E413" s="13"/>
      <c r="F413" s="13"/>
      <c r="G413" s="13"/>
      <c r="H413" s="13"/>
    </row>
    <row r="414" spans="3:8" ht="12.75">
      <c r="C414" s="13"/>
      <c r="D414" s="13"/>
      <c r="E414" s="13"/>
      <c r="F414" s="13"/>
      <c r="G414" s="13"/>
      <c r="H414" s="13"/>
    </row>
    <row r="415" spans="3:8" ht="12.75">
      <c r="C415" s="13"/>
      <c r="D415" s="13"/>
      <c r="E415" s="13"/>
      <c r="F415" s="13"/>
      <c r="G415" s="13"/>
      <c r="H415" s="13"/>
    </row>
    <row r="416" spans="3:8" ht="12.75">
      <c r="C416" s="13"/>
      <c r="D416" s="13"/>
      <c r="E416" s="13"/>
      <c r="F416" s="13"/>
      <c r="G416" s="13"/>
      <c r="H416" s="13"/>
    </row>
    <row r="417" spans="3:8" ht="12.75">
      <c r="C417" s="13"/>
      <c r="D417" s="13"/>
      <c r="E417" s="13"/>
      <c r="F417" s="13"/>
      <c r="G417" s="13"/>
      <c r="H417" s="13"/>
    </row>
    <row r="418" spans="3:8" ht="12.75">
      <c r="C418" s="13"/>
      <c r="D418" s="13"/>
      <c r="E418" s="13"/>
      <c r="F418" s="13"/>
      <c r="G418" s="13"/>
      <c r="H418" s="13"/>
    </row>
    <row r="419" spans="3:8" ht="12.75">
      <c r="C419" s="13"/>
      <c r="D419" s="13"/>
      <c r="E419" s="13"/>
      <c r="F419" s="13"/>
      <c r="G419" s="13"/>
      <c r="H419" s="13"/>
    </row>
    <row r="420" spans="3:8" ht="12.75">
      <c r="C420" s="13"/>
      <c r="D420" s="13"/>
      <c r="E420" s="13"/>
      <c r="F420" s="13"/>
      <c r="G420" s="13"/>
      <c r="H420" s="13"/>
    </row>
    <row r="421" spans="3:8" ht="12.75">
      <c r="C421" s="13"/>
      <c r="D421" s="13"/>
      <c r="E421" s="13"/>
      <c r="F421" s="13"/>
      <c r="G421" s="13"/>
      <c r="H421" s="13"/>
    </row>
    <row r="422" spans="3:8" ht="12.75">
      <c r="C422" s="13"/>
      <c r="D422" s="13"/>
      <c r="E422" s="13"/>
      <c r="F422" s="13"/>
      <c r="G422" s="13"/>
      <c r="H422" s="13"/>
    </row>
    <row r="423" spans="3:8" ht="12.75">
      <c r="C423" s="13"/>
      <c r="D423" s="13"/>
      <c r="E423" s="13"/>
      <c r="F423" s="13"/>
      <c r="G423" s="13"/>
      <c r="H423" s="13"/>
    </row>
    <row r="424" spans="3:8" ht="12.75">
      <c r="C424" s="13"/>
      <c r="D424" s="13"/>
      <c r="E424" s="13"/>
      <c r="F424" s="13"/>
      <c r="G424" s="13"/>
      <c r="H424" s="13"/>
    </row>
    <row r="425" spans="3:8" ht="12.75">
      <c r="C425" s="13"/>
      <c r="D425" s="13"/>
      <c r="E425" s="13"/>
      <c r="F425" s="13"/>
      <c r="G425" s="13"/>
      <c r="H425" s="13"/>
    </row>
    <row r="426" spans="3:8" ht="12.75">
      <c r="C426" s="13"/>
      <c r="D426" s="13"/>
      <c r="E426" s="13"/>
      <c r="F426" s="13"/>
      <c r="G426" s="13"/>
      <c r="H426" s="13"/>
    </row>
    <row r="427" spans="3:8" ht="12.75">
      <c r="C427" s="13"/>
      <c r="D427" s="13"/>
      <c r="E427" s="13"/>
      <c r="F427" s="13"/>
      <c r="G427" s="13"/>
      <c r="H427" s="13"/>
    </row>
    <row r="428" spans="3:8" ht="12.75">
      <c r="C428" s="13"/>
      <c r="D428" s="13"/>
      <c r="E428" s="13"/>
      <c r="F428" s="13"/>
      <c r="G428" s="13"/>
      <c r="H428" s="13"/>
    </row>
    <row r="429" spans="3:8" ht="12.75">
      <c r="C429" s="13"/>
      <c r="D429" s="13"/>
      <c r="E429" s="13"/>
      <c r="F429" s="13"/>
      <c r="G429" s="13"/>
      <c r="H429" s="13"/>
    </row>
    <row r="430" spans="3:8" ht="12.75">
      <c r="C430" s="13"/>
      <c r="D430" s="13"/>
      <c r="E430" s="13"/>
      <c r="F430" s="13"/>
      <c r="G430" s="13"/>
      <c r="H430" s="13"/>
    </row>
    <row r="431" spans="3:8" ht="12.75">
      <c r="C431" s="13"/>
      <c r="D431" s="13"/>
      <c r="E431" s="13"/>
      <c r="F431" s="13"/>
      <c r="G431" s="13"/>
      <c r="H431" s="13"/>
    </row>
    <row r="432" spans="3:8" ht="12.75">
      <c r="C432" s="13"/>
      <c r="D432" s="13"/>
      <c r="E432" s="13"/>
      <c r="F432" s="13"/>
      <c r="G432" s="13"/>
      <c r="H432" s="13"/>
    </row>
    <row r="433" spans="3:8" ht="12.75">
      <c r="C433" s="13"/>
      <c r="D433" s="13"/>
      <c r="E433" s="13"/>
      <c r="F433" s="13"/>
      <c r="G433" s="13"/>
      <c r="H433" s="13"/>
    </row>
    <row r="434" spans="3:8" ht="12.75">
      <c r="C434" s="13"/>
      <c r="D434" s="13"/>
      <c r="E434" s="13"/>
      <c r="F434" s="13"/>
      <c r="G434" s="13"/>
      <c r="H434" s="13"/>
    </row>
    <row r="435" spans="3:8" ht="12.75">
      <c r="C435" s="13"/>
      <c r="D435" s="13"/>
      <c r="E435" s="13"/>
      <c r="F435" s="13"/>
      <c r="G435" s="13"/>
      <c r="H435" s="13"/>
    </row>
    <row r="436" spans="3:8" ht="12.75">
      <c r="C436" s="13"/>
      <c r="D436" s="13"/>
      <c r="E436" s="13"/>
      <c r="F436" s="13"/>
      <c r="G436" s="13"/>
      <c r="H436" s="13"/>
    </row>
    <row r="437" spans="3:8" ht="12.75">
      <c r="C437" s="13"/>
      <c r="D437" s="13"/>
      <c r="E437" s="13"/>
      <c r="F437" s="13"/>
      <c r="G437" s="13"/>
      <c r="H437" s="13"/>
    </row>
    <row r="438" spans="3:8" ht="12.75">
      <c r="C438" s="13"/>
      <c r="D438" s="13"/>
      <c r="E438" s="13"/>
      <c r="F438" s="13"/>
      <c r="G438" s="13"/>
      <c r="H438" s="13"/>
    </row>
    <row r="439" spans="3:8" ht="12.75">
      <c r="C439" s="13"/>
      <c r="D439" s="13"/>
      <c r="E439" s="13"/>
      <c r="F439" s="13"/>
      <c r="G439" s="13"/>
      <c r="H439" s="13"/>
    </row>
    <row r="440" spans="3:8" ht="12.75">
      <c r="C440" s="13"/>
      <c r="D440" s="13"/>
      <c r="E440" s="13"/>
      <c r="F440" s="13"/>
      <c r="G440" s="13"/>
      <c r="H440" s="13"/>
    </row>
    <row r="441" spans="3:8" ht="12.75">
      <c r="C441" s="13"/>
      <c r="D441" s="13"/>
      <c r="E441" s="13"/>
      <c r="F441" s="13"/>
      <c r="G441" s="13"/>
      <c r="H441" s="13"/>
    </row>
    <row r="442" spans="3:8" ht="12.75">
      <c r="C442" s="13"/>
      <c r="D442" s="13"/>
      <c r="E442" s="13"/>
      <c r="F442" s="13"/>
      <c r="G442" s="13"/>
      <c r="H442" s="13"/>
    </row>
    <row r="443" spans="3:8" ht="12.75">
      <c r="C443" s="13"/>
      <c r="D443" s="13"/>
      <c r="E443" s="13"/>
      <c r="F443" s="13"/>
      <c r="G443" s="13"/>
      <c r="H443" s="13"/>
    </row>
    <row r="444" spans="3:8" ht="12.75">
      <c r="C444" s="13"/>
      <c r="D444" s="13"/>
      <c r="E444" s="13"/>
      <c r="F444" s="13"/>
      <c r="G444" s="13"/>
      <c r="H444" s="13"/>
    </row>
    <row r="445" spans="3:8" ht="12.75">
      <c r="C445" s="13"/>
      <c r="D445" s="13"/>
      <c r="E445" s="13"/>
      <c r="F445" s="13"/>
      <c r="G445" s="13"/>
      <c r="H445" s="13"/>
    </row>
    <row r="446" spans="3:8" ht="12.75">
      <c r="C446" s="13"/>
      <c r="D446" s="13"/>
      <c r="E446" s="13"/>
      <c r="F446" s="13"/>
      <c r="G446" s="13"/>
      <c r="H446" s="13"/>
    </row>
    <row r="447" spans="3:8" ht="12.75">
      <c r="C447" s="13"/>
      <c r="D447" s="13"/>
      <c r="E447" s="13"/>
      <c r="F447" s="13"/>
      <c r="G447" s="13"/>
      <c r="H447" s="13"/>
    </row>
    <row r="448" spans="3:8" ht="12.75">
      <c r="C448" s="13"/>
      <c r="D448" s="13"/>
      <c r="E448" s="13"/>
      <c r="F448" s="13"/>
      <c r="G448" s="13"/>
      <c r="H448" s="13"/>
    </row>
    <row r="449" spans="3:8" ht="12.75">
      <c r="C449" s="13"/>
      <c r="D449" s="13"/>
      <c r="E449" s="13"/>
      <c r="F449" s="13"/>
      <c r="G449" s="13"/>
      <c r="H449" s="13"/>
    </row>
    <row r="450" spans="3:8" ht="12.75">
      <c r="C450" s="13"/>
      <c r="D450" s="13"/>
      <c r="E450" s="13"/>
      <c r="F450" s="13"/>
      <c r="G450" s="13"/>
      <c r="H450" s="13"/>
    </row>
    <row r="451" spans="3:8" ht="12.75">
      <c r="C451" s="13"/>
      <c r="D451" s="13"/>
      <c r="E451" s="13"/>
      <c r="F451" s="13"/>
      <c r="G451" s="13"/>
      <c r="H451" s="13"/>
    </row>
    <row r="452" spans="3:8" ht="12.75">
      <c r="C452" s="13"/>
      <c r="D452" s="13"/>
      <c r="E452" s="13"/>
      <c r="F452" s="13"/>
      <c r="G452" s="13"/>
      <c r="H452" s="13"/>
    </row>
    <row r="453" spans="3:8" ht="12.75">
      <c r="C453" s="13"/>
      <c r="D453" s="13"/>
      <c r="E453" s="13"/>
      <c r="F453" s="13"/>
      <c r="G453" s="13"/>
      <c r="H453" s="13"/>
    </row>
    <row r="454" spans="3:8" ht="12.75">
      <c r="C454" s="13"/>
      <c r="D454" s="13"/>
      <c r="E454" s="13"/>
      <c r="F454" s="13"/>
      <c r="G454" s="13"/>
      <c r="H454" s="13"/>
    </row>
    <row r="455" spans="3:8" ht="12.75">
      <c r="C455" s="13"/>
      <c r="D455" s="13"/>
      <c r="E455" s="13"/>
      <c r="F455" s="13"/>
      <c r="G455" s="13"/>
      <c r="H455" s="13"/>
    </row>
    <row r="456" spans="3:8" ht="12.75">
      <c r="C456" s="13"/>
      <c r="D456" s="13"/>
      <c r="E456" s="13"/>
      <c r="F456" s="13"/>
      <c r="G456" s="13"/>
      <c r="H456" s="13"/>
    </row>
    <row r="457" spans="3:8" ht="12.75">
      <c r="C457" s="13"/>
      <c r="D457" s="13"/>
      <c r="E457" s="13"/>
      <c r="F457" s="13"/>
      <c r="G457" s="13"/>
      <c r="H457" s="13"/>
    </row>
    <row r="458" spans="3:8" ht="12.75">
      <c r="C458" s="13"/>
      <c r="D458" s="13"/>
      <c r="E458" s="13"/>
      <c r="F458" s="13"/>
      <c r="G458" s="13"/>
      <c r="H458" s="13"/>
    </row>
    <row r="459" spans="3:8" ht="12.75">
      <c r="C459" s="13"/>
      <c r="D459" s="13"/>
      <c r="E459" s="13"/>
      <c r="F459" s="13"/>
      <c r="G459" s="13"/>
      <c r="H459" s="13"/>
    </row>
    <row r="460" spans="3:8" ht="12.75">
      <c r="C460" s="13"/>
      <c r="D460" s="13"/>
      <c r="E460" s="13"/>
      <c r="F460" s="13"/>
      <c r="G460" s="13"/>
      <c r="H460" s="13"/>
    </row>
    <row r="461" spans="3:8" ht="12.75">
      <c r="C461" s="13"/>
      <c r="D461" s="13"/>
      <c r="E461" s="13"/>
      <c r="F461" s="13"/>
      <c r="G461" s="13"/>
      <c r="H461" s="13"/>
    </row>
    <row r="462" spans="3:8" ht="12.75">
      <c r="C462" s="13"/>
      <c r="D462" s="13"/>
      <c r="E462" s="13"/>
      <c r="F462" s="13"/>
      <c r="G462" s="13"/>
      <c r="H462" s="13"/>
    </row>
    <row r="463" spans="3:8" ht="12.75">
      <c r="C463" s="13"/>
      <c r="D463" s="13"/>
      <c r="E463" s="13"/>
      <c r="F463" s="13"/>
      <c r="G463" s="13"/>
      <c r="H463" s="13"/>
    </row>
    <row r="464" spans="3:8" ht="12.75">
      <c r="C464" s="13"/>
      <c r="D464" s="13"/>
      <c r="E464" s="13"/>
      <c r="F464" s="13"/>
      <c r="G464" s="13"/>
      <c r="H464" s="13"/>
    </row>
    <row r="465" spans="3:8" ht="12.75">
      <c r="C465" s="13"/>
      <c r="D465" s="13"/>
      <c r="E465" s="13"/>
      <c r="F465" s="13"/>
      <c r="G465" s="13"/>
      <c r="H465" s="13"/>
    </row>
    <row r="466" spans="3:8" ht="12.75">
      <c r="C466" s="13"/>
      <c r="D466" s="13"/>
      <c r="E466" s="13"/>
      <c r="F466" s="13"/>
      <c r="G466" s="13"/>
      <c r="H466" s="13"/>
    </row>
    <row r="467" spans="3:8" ht="12.75">
      <c r="C467" s="13"/>
      <c r="D467" s="13"/>
      <c r="E467" s="13"/>
      <c r="F467" s="13"/>
      <c r="G467" s="13"/>
      <c r="H467" s="13"/>
    </row>
    <row r="468" spans="3:8" ht="12.75">
      <c r="C468" s="13"/>
      <c r="D468" s="13"/>
      <c r="E468" s="13"/>
      <c r="F468" s="13"/>
      <c r="G468" s="13"/>
      <c r="H468" s="13"/>
    </row>
    <row r="469" spans="3:8" ht="12.75">
      <c r="C469" s="13"/>
      <c r="D469" s="13"/>
      <c r="E469" s="13"/>
      <c r="F469" s="13"/>
      <c r="G469" s="13"/>
      <c r="H469" s="13"/>
    </row>
    <row r="470" spans="3:8" ht="12.75">
      <c r="C470" s="13"/>
      <c r="D470" s="13"/>
      <c r="E470" s="13"/>
      <c r="F470" s="13"/>
      <c r="G470" s="13"/>
      <c r="H470" s="13"/>
    </row>
    <row r="471" spans="3:8" ht="12.75">
      <c r="C471" s="13"/>
      <c r="D471" s="13"/>
      <c r="E471" s="13"/>
      <c r="F471" s="13"/>
      <c r="G471" s="13"/>
      <c r="H471" s="13"/>
    </row>
    <row r="472" spans="3:8" ht="12.75">
      <c r="C472" s="13"/>
      <c r="D472" s="13"/>
      <c r="E472" s="13"/>
      <c r="F472" s="13"/>
      <c r="G472" s="13"/>
      <c r="H472" s="13"/>
    </row>
    <row r="473" spans="3:8" ht="12.75">
      <c r="C473" s="13"/>
      <c r="D473" s="13"/>
      <c r="E473" s="13"/>
      <c r="F473" s="13"/>
      <c r="G473" s="13"/>
      <c r="H473" s="13"/>
    </row>
    <row r="474" spans="3:8" ht="12.75">
      <c r="C474" s="13"/>
      <c r="D474" s="13"/>
      <c r="E474" s="13"/>
      <c r="F474" s="13"/>
      <c r="G474" s="13"/>
      <c r="H474" s="13"/>
    </row>
    <row r="475" spans="3:8" ht="12.75">
      <c r="C475" s="13"/>
      <c r="D475" s="13"/>
      <c r="E475" s="13"/>
      <c r="F475" s="13"/>
      <c r="G475" s="13"/>
      <c r="H475" s="13"/>
    </row>
    <row r="476" spans="3:8" ht="12.75">
      <c r="C476" s="13"/>
      <c r="D476" s="13"/>
      <c r="E476" s="13"/>
      <c r="F476" s="13"/>
      <c r="G476" s="13"/>
      <c r="H476" s="13"/>
    </row>
    <row r="477" spans="3:8" ht="12.75">
      <c r="C477" s="13"/>
      <c r="D477" s="13"/>
      <c r="E477" s="13"/>
      <c r="F477" s="13"/>
      <c r="G477" s="13"/>
      <c r="H477" s="13"/>
    </row>
    <row r="478" spans="3:8" ht="12.75">
      <c r="C478" s="13"/>
      <c r="D478" s="13"/>
      <c r="E478" s="13"/>
      <c r="F478" s="13"/>
      <c r="G478" s="13"/>
      <c r="H478" s="13"/>
    </row>
    <row r="479" spans="3:8" ht="12.75">
      <c r="C479" s="13"/>
      <c r="D479" s="13"/>
      <c r="E479" s="13"/>
      <c r="F479" s="13"/>
      <c r="G479" s="13"/>
      <c r="H479" s="13"/>
    </row>
    <row r="480" spans="3:8" ht="12.75">
      <c r="C480" s="13"/>
      <c r="D480" s="13"/>
      <c r="E480" s="13"/>
      <c r="F480" s="13"/>
      <c r="G480" s="13"/>
      <c r="H480" s="13"/>
    </row>
    <row r="481" spans="3:8" ht="12.75">
      <c r="C481" s="13"/>
      <c r="D481" s="13"/>
      <c r="E481" s="13"/>
      <c r="F481" s="13"/>
      <c r="G481" s="13"/>
      <c r="H481" s="13"/>
    </row>
    <row r="482" spans="3:8" ht="12.75">
      <c r="C482" s="13"/>
      <c r="D482" s="13"/>
      <c r="E482" s="13"/>
      <c r="F482" s="13"/>
      <c r="G482" s="13"/>
      <c r="H482" s="13"/>
    </row>
    <row r="483" spans="3:8" ht="12.75">
      <c r="C483" s="13"/>
      <c r="D483" s="13"/>
      <c r="E483" s="13"/>
      <c r="F483" s="13"/>
      <c r="G483" s="13"/>
      <c r="H483" s="13"/>
    </row>
    <row r="484" spans="3:8" ht="12.75">
      <c r="C484" s="13"/>
      <c r="D484" s="13"/>
      <c r="E484" s="13"/>
      <c r="F484" s="13"/>
      <c r="G484" s="13"/>
      <c r="H484" s="13"/>
    </row>
    <row r="485" spans="3:8" ht="12.75">
      <c r="C485" s="13"/>
      <c r="D485" s="13"/>
      <c r="E485" s="13"/>
      <c r="F485" s="13"/>
      <c r="G485" s="13"/>
      <c r="H485" s="13"/>
    </row>
    <row r="486" spans="3:8" ht="12.75">
      <c r="C486" s="13"/>
      <c r="D486" s="13"/>
      <c r="E486" s="13"/>
      <c r="F486" s="13"/>
      <c r="G486" s="13"/>
      <c r="H486" s="13"/>
    </row>
    <row r="487" spans="3:8" ht="12.75">
      <c r="C487" s="13"/>
      <c r="D487" s="13"/>
      <c r="E487" s="13"/>
      <c r="F487" s="13"/>
      <c r="G487" s="13"/>
      <c r="H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53"/>
  <sheetViews>
    <sheetView zoomScalePageLayoutView="0" workbookViewId="0" topLeftCell="A16">
      <selection activeCell="R22" sqref="R22"/>
    </sheetView>
  </sheetViews>
  <sheetFormatPr defaultColWidth="9.140625" defaultRowHeight="12.75"/>
  <cols>
    <col min="1" max="1" width="8.140625" style="1" customWidth="1"/>
    <col min="2" max="2" width="32.7109375" style="1" customWidth="1"/>
    <col min="3" max="3" width="11.8515625" style="1" customWidth="1"/>
    <col min="4" max="4" width="12.7109375" style="1" bestFit="1" customWidth="1"/>
    <col min="5" max="5" width="11.7109375" style="1" hidden="1" customWidth="1"/>
    <col min="6" max="6" width="12.57421875" style="1" customWidth="1"/>
    <col min="7" max="8" width="12.421875" style="1" customWidth="1"/>
    <col min="9" max="9" width="12.57421875" style="1" customWidth="1"/>
    <col min="10" max="10" width="12.421875" style="1" hidden="1" customWidth="1"/>
    <col min="11" max="11" width="9.8515625" style="1" customWidth="1"/>
    <col min="12" max="12" width="9.140625" style="1" customWidth="1"/>
    <col min="13" max="13" width="14.8515625" style="1" hidden="1" customWidth="1"/>
    <col min="14" max="14" width="15.28125" style="1" hidden="1" customWidth="1"/>
    <col min="15" max="15" width="9.140625" style="1" customWidth="1"/>
    <col min="16" max="16384" width="9.140625" style="1" customWidth="1"/>
  </cols>
  <sheetData>
    <row r="1" spans="1:7" ht="10.5" customHeight="1">
      <c r="A1" s="247" t="s">
        <v>325</v>
      </c>
      <c r="B1" s="247"/>
      <c r="C1" s="248"/>
      <c r="D1" s="249"/>
      <c r="E1" s="249"/>
      <c r="F1" s="249"/>
      <c r="G1" s="249"/>
    </row>
    <row r="2" spans="1:12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65" ht="12" customHeight="1" thickBot="1">
      <c r="A3" s="337" t="s">
        <v>0</v>
      </c>
      <c r="B3" s="337"/>
      <c r="C3" s="145"/>
      <c r="D3" s="348">
        <v>1</v>
      </c>
      <c r="E3" s="348"/>
      <c r="F3" s="348"/>
      <c r="G3" s="348"/>
      <c r="H3" s="348"/>
      <c r="I3" s="348"/>
      <c r="J3" s="348"/>
      <c r="K3" s="348"/>
      <c r="L3" s="348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</row>
    <row r="4" spans="1:65" s="19" customFormat="1" ht="34.5" customHeight="1">
      <c r="A4" s="162" t="s">
        <v>1</v>
      </c>
      <c r="B4" s="338" t="s">
        <v>2</v>
      </c>
      <c r="C4" s="339"/>
      <c r="D4" s="163" t="s">
        <v>294</v>
      </c>
      <c r="E4" s="163" t="s">
        <v>313</v>
      </c>
      <c r="F4" s="163" t="s">
        <v>314</v>
      </c>
      <c r="G4" s="163" t="s">
        <v>295</v>
      </c>
      <c r="H4" s="163" t="s">
        <v>315</v>
      </c>
      <c r="I4" s="163" t="s">
        <v>317</v>
      </c>
      <c r="J4" s="163" t="s">
        <v>317</v>
      </c>
      <c r="K4" s="164" t="s">
        <v>327</v>
      </c>
      <c r="L4" s="165" t="s">
        <v>319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51" customFormat="1" ht="9.75" customHeight="1" thickBot="1">
      <c r="A5" s="166">
        <v>1</v>
      </c>
      <c r="B5" s="333">
        <v>2</v>
      </c>
      <c r="C5" s="334"/>
      <c r="D5" s="167">
        <v>3</v>
      </c>
      <c r="E5" s="167"/>
      <c r="F5" s="167">
        <v>4</v>
      </c>
      <c r="G5" s="167">
        <v>5</v>
      </c>
      <c r="H5" s="167">
        <v>6</v>
      </c>
      <c r="I5" s="167">
        <v>7</v>
      </c>
      <c r="J5" s="167">
        <v>7</v>
      </c>
      <c r="K5" s="168" t="s">
        <v>326</v>
      </c>
      <c r="L5" s="169">
        <v>9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</row>
    <row r="6" spans="1:65" ht="19.5" customHeight="1" thickTop="1">
      <c r="A6" s="149" t="s">
        <v>100</v>
      </c>
      <c r="B6" s="349" t="s">
        <v>298</v>
      </c>
      <c r="C6" s="350"/>
      <c r="D6" s="21">
        <v>1486122779.28</v>
      </c>
      <c r="E6" s="21">
        <v>743722696.17</v>
      </c>
      <c r="F6" s="28">
        <v>888078431.16</v>
      </c>
      <c r="G6" s="28">
        <v>1531588402</v>
      </c>
      <c r="H6" s="224">
        <v>1565295346</v>
      </c>
      <c r="I6" s="224">
        <v>1609071332.368653</v>
      </c>
      <c r="J6" s="278">
        <v>1609071332.368653</v>
      </c>
      <c r="K6" s="43">
        <f>I6/H6*100</f>
        <v>102.79665984317397</v>
      </c>
      <c r="L6" s="209">
        <f>I6/$I$37*100</f>
        <v>86.24732600521908</v>
      </c>
      <c r="M6" s="29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5" ht="19.5" customHeight="1">
      <c r="A7" s="20" t="s">
        <v>166</v>
      </c>
      <c r="B7" s="325" t="s">
        <v>173</v>
      </c>
      <c r="C7" s="326"/>
      <c r="D7" s="5">
        <v>403527.64</v>
      </c>
      <c r="E7" s="5">
        <v>164181.97</v>
      </c>
      <c r="F7" s="228">
        <v>164181.97</v>
      </c>
      <c r="G7" s="26">
        <v>420000</v>
      </c>
      <c r="H7" s="197">
        <v>420000</v>
      </c>
      <c r="I7" s="197">
        <v>400000</v>
      </c>
      <c r="J7" s="279">
        <v>400000</v>
      </c>
      <c r="K7" s="43">
        <f aca="true" t="shared" si="0" ref="K7:K16">I7/H7*100</f>
        <v>95.23809523809523</v>
      </c>
      <c r="L7" s="209">
        <f aca="true" t="shared" si="1" ref="L7:L16">I7/$I$37*100</f>
        <v>0.021440274093568655</v>
      </c>
      <c r="M7" s="29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5" ht="19.5" customHeight="1">
      <c r="A8" s="20" t="s">
        <v>167</v>
      </c>
      <c r="B8" s="325" t="s">
        <v>174</v>
      </c>
      <c r="C8" s="326"/>
      <c r="D8" s="5">
        <v>33908.39</v>
      </c>
      <c r="E8" s="5">
        <v>38479.5</v>
      </c>
      <c r="F8" s="228">
        <v>41050.85</v>
      </c>
      <c r="G8" s="26">
        <v>80000</v>
      </c>
      <c r="H8" s="146">
        <v>80000</v>
      </c>
      <c r="I8" s="197">
        <v>80000</v>
      </c>
      <c r="J8" s="279">
        <v>80000</v>
      </c>
      <c r="K8" s="43">
        <f t="shared" si="0"/>
        <v>100</v>
      </c>
      <c r="L8" s="209">
        <f t="shared" si="1"/>
        <v>0.004288054818713731</v>
      </c>
      <c r="M8" s="29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</row>
    <row r="9" spans="1:65" ht="17.25" customHeight="1">
      <c r="A9" s="20" t="s">
        <v>168</v>
      </c>
      <c r="B9" s="325" t="s">
        <v>312</v>
      </c>
      <c r="C9" s="326"/>
      <c r="D9" s="5">
        <v>15577.04</v>
      </c>
      <c r="E9" s="5">
        <v>8172</v>
      </c>
      <c r="F9" s="228">
        <v>8172</v>
      </c>
      <c r="G9" s="26">
        <v>32000</v>
      </c>
      <c r="H9" s="146">
        <v>32000</v>
      </c>
      <c r="I9" s="197">
        <v>20000</v>
      </c>
      <c r="J9" s="279">
        <v>20000</v>
      </c>
      <c r="K9" s="43">
        <f t="shared" si="0"/>
        <v>62.5</v>
      </c>
      <c r="L9" s="209">
        <f t="shared" si="1"/>
        <v>0.0010720137046784327</v>
      </c>
      <c r="M9" s="29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ht="19.5" customHeight="1">
      <c r="A10" s="20" t="s">
        <v>169</v>
      </c>
      <c r="B10" s="325" t="s">
        <v>175</v>
      </c>
      <c r="C10" s="326"/>
      <c r="D10" s="26">
        <f>390432.99</f>
        <v>390432.99</v>
      </c>
      <c r="E10" s="26">
        <v>232656.57</v>
      </c>
      <c r="F10" s="228">
        <v>339128.16</v>
      </c>
      <c r="G10" s="26">
        <v>365000</v>
      </c>
      <c r="H10" s="146">
        <v>580000</v>
      </c>
      <c r="I10" s="197">
        <v>585000</v>
      </c>
      <c r="J10" s="279">
        <v>585000</v>
      </c>
      <c r="K10" s="43">
        <f t="shared" si="0"/>
        <v>100.86206896551724</v>
      </c>
      <c r="L10" s="209">
        <f t="shared" si="1"/>
        <v>0.03135640086184416</v>
      </c>
      <c r="M10" s="29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spans="1:65" ht="17.25" customHeight="1">
      <c r="A11" s="20" t="s">
        <v>170</v>
      </c>
      <c r="B11" s="325" t="s">
        <v>176</v>
      </c>
      <c r="C11" s="326"/>
      <c r="D11" s="26">
        <v>117861.69</v>
      </c>
      <c r="E11" s="26">
        <v>5158.64</v>
      </c>
      <c r="F11" s="228">
        <v>5743.64</v>
      </c>
      <c r="G11" s="26">
        <v>20000</v>
      </c>
      <c r="H11" s="146">
        <v>20000</v>
      </c>
      <c r="I11" s="197">
        <v>20000</v>
      </c>
      <c r="J11" s="280">
        <v>20000</v>
      </c>
      <c r="K11" s="43">
        <f t="shared" si="0"/>
        <v>100</v>
      </c>
      <c r="L11" s="209">
        <f t="shared" si="1"/>
        <v>0.0010720137046784327</v>
      </c>
      <c r="M11" s="29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65" ht="19.5" customHeight="1">
      <c r="A12" s="20" t="s">
        <v>101</v>
      </c>
      <c r="B12" s="325" t="s">
        <v>287</v>
      </c>
      <c r="C12" s="326"/>
      <c r="D12" s="5">
        <v>223302.65</v>
      </c>
      <c r="E12" s="5">
        <v>74046.07</v>
      </c>
      <c r="F12" s="26">
        <v>84181.29</v>
      </c>
      <c r="G12" s="26">
        <v>350000</v>
      </c>
      <c r="H12" s="146">
        <v>350000</v>
      </c>
      <c r="I12" s="197">
        <v>250000</v>
      </c>
      <c r="J12" s="279">
        <v>250000</v>
      </c>
      <c r="K12" s="43">
        <f t="shared" si="0"/>
        <v>71.42857142857143</v>
      </c>
      <c r="L12" s="209">
        <f t="shared" si="1"/>
        <v>0.013400171308480409</v>
      </c>
      <c r="M12" s="29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65" ht="19.5" customHeight="1">
      <c r="A13" s="67" t="s">
        <v>171</v>
      </c>
      <c r="B13" s="325" t="s">
        <v>177</v>
      </c>
      <c r="C13" s="326"/>
      <c r="D13" s="5">
        <v>704118.46</v>
      </c>
      <c r="E13" s="5">
        <v>357857.03</v>
      </c>
      <c r="F13" s="26">
        <v>407985.61</v>
      </c>
      <c r="G13" s="26">
        <v>810000</v>
      </c>
      <c r="H13" s="146">
        <v>810000</v>
      </c>
      <c r="I13" s="197">
        <v>750000</v>
      </c>
      <c r="J13" s="279">
        <v>750000</v>
      </c>
      <c r="K13" s="43">
        <f t="shared" si="0"/>
        <v>92.5925925925926</v>
      </c>
      <c r="L13" s="209">
        <f t="shared" si="1"/>
        <v>0.04020051392544123</v>
      </c>
      <c r="M13" s="29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65" ht="19.5" customHeight="1">
      <c r="A14" s="67" t="s">
        <v>172</v>
      </c>
      <c r="B14" s="335" t="s">
        <v>178</v>
      </c>
      <c r="C14" s="336"/>
      <c r="D14" s="5">
        <v>758978.52</v>
      </c>
      <c r="E14" s="5">
        <v>673104.54</v>
      </c>
      <c r="F14" s="26">
        <v>694790.6</v>
      </c>
      <c r="G14" s="26">
        <v>1605937</v>
      </c>
      <c r="H14" s="146">
        <v>1605937</v>
      </c>
      <c r="I14" s="197">
        <v>1300000</v>
      </c>
      <c r="J14" s="279">
        <v>1300000</v>
      </c>
      <c r="K14" s="43">
        <f t="shared" si="0"/>
        <v>80.94962629293677</v>
      </c>
      <c r="L14" s="209">
        <f t="shared" si="1"/>
        <v>0.06968089080409813</v>
      </c>
      <c r="M14" s="29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65" ht="19.5" customHeight="1">
      <c r="A15" s="20" t="s">
        <v>115</v>
      </c>
      <c r="B15" s="325" t="s">
        <v>97</v>
      </c>
      <c r="C15" s="326"/>
      <c r="D15" s="5">
        <v>890093.71</v>
      </c>
      <c r="E15" s="5">
        <v>286044.55</v>
      </c>
      <c r="F15" s="26">
        <v>665075.98</v>
      </c>
      <c r="G15" s="26">
        <v>1374500</v>
      </c>
      <c r="H15" s="146">
        <v>1374500</v>
      </c>
      <c r="I15" s="146">
        <v>1200000</v>
      </c>
      <c r="J15" s="281">
        <v>1200000</v>
      </c>
      <c r="K15" s="42">
        <f t="shared" si="0"/>
        <v>87.30447435431066</v>
      </c>
      <c r="L15" s="209">
        <f t="shared" si="1"/>
        <v>0.06432082228070596</v>
      </c>
      <c r="M15" s="29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ht="19.5" customHeight="1" thickBot="1">
      <c r="A16" s="108" t="s">
        <v>102</v>
      </c>
      <c r="B16" s="327" t="s">
        <v>3</v>
      </c>
      <c r="C16" s="328"/>
      <c r="D16" s="35">
        <f>394099.33+9.85</f>
        <v>394109.18</v>
      </c>
      <c r="E16" s="35">
        <v>193937.28</v>
      </c>
      <c r="F16" s="36">
        <v>224645.64</v>
      </c>
      <c r="G16" s="36">
        <v>415000</v>
      </c>
      <c r="H16" s="284">
        <v>415000</v>
      </c>
      <c r="I16" s="284">
        <v>415000</v>
      </c>
      <c r="J16" s="282">
        <v>415000</v>
      </c>
      <c r="K16" s="256">
        <f t="shared" si="0"/>
        <v>100</v>
      </c>
      <c r="L16" s="257">
        <f t="shared" si="1"/>
        <v>0.02224428437207748</v>
      </c>
      <c r="M16" s="29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13" s="7" customFormat="1" ht="21.75" customHeight="1" thickBot="1" thickTop="1">
      <c r="A17" s="275"/>
      <c r="B17" s="343" t="s">
        <v>4</v>
      </c>
      <c r="C17" s="344"/>
      <c r="D17" s="269">
        <f aca="true" t="shared" si="2" ref="D17:I17">SUM(D6:D16)</f>
        <v>1490054689.5500004</v>
      </c>
      <c r="E17" s="269">
        <f t="shared" si="2"/>
        <v>745756334.3199999</v>
      </c>
      <c r="F17" s="269">
        <f t="shared" si="2"/>
        <v>890713386.9</v>
      </c>
      <c r="G17" s="269">
        <f t="shared" si="2"/>
        <v>1537060839</v>
      </c>
      <c r="H17" s="269">
        <f>SUM(H6:H16)</f>
        <v>1570982783</v>
      </c>
      <c r="I17" s="269">
        <f t="shared" si="2"/>
        <v>1614091332.368653</v>
      </c>
      <c r="J17" s="269">
        <f>SUM(J6:J16)</f>
        <v>1614091332.368653</v>
      </c>
      <c r="K17" s="276">
        <f>I17/H17*100</f>
        <v>102.74404976522604</v>
      </c>
      <c r="L17" s="277">
        <f>I17/$I$37*100</f>
        <v>86.51640144509336</v>
      </c>
      <c r="M17" s="294"/>
    </row>
    <row r="18" spans="1:14" ht="19.5" customHeight="1" thickTop="1">
      <c r="A18" s="270" t="s">
        <v>116</v>
      </c>
      <c r="B18" s="271" t="s">
        <v>179</v>
      </c>
      <c r="C18" s="319" t="s">
        <v>297</v>
      </c>
      <c r="D18" s="272">
        <v>9171297.44</v>
      </c>
      <c r="E18" s="272">
        <v>0</v>
      </c>
      <c r="F18" s="273">
        <v>0</v>
      </c>
      <c r="G18" s="306">
        <v>44747280</v>
      </c>
      <c r="H18" s="306">
        <v>51351370</v>
      </c>
      <c r="I18" s="345">
        <f>56495986.86-6193534</f>
        <v>50302452.86</v>
      </c>
      <c r="J18" s="300">
        <f>G18</f>
        <v>44747280</v>
      </c>
      <c r="K18" s="311">
        <f>I18/H18*100</f>
        <v>97.95737262705941</v>
      </c>
      <c r="L18" s="340">
        <f>I18/$I$37*100</f>
        <v>2.696245942243041</v>
      </c>
      <c r="M18" s="298">
        <v>56495986.86</v>
      </c>
      <c r="N18" s="298">
        <f>I18-M18</f>
        <v>-6193534</v>
      </c>
    </row>
    <row r="19" spans="1:14" ht="23.25" customHeight="1">
      <c r="A19" s="58" t="s">
        <v>118</v>
      </c>
      <c r="B19" s="245" t="s">
        <v>180</v>
      </c>
      <c r="C19" s="320"/>
      <c r="D19" s="5">
        <v>12046017.35</v>
      </c>
      <c r="E19" s="5">
        <v>0</v>
      </c>
      <c r="F19" s="26">
        <v>0</v>
      </c>
      <c r="G19" s="307"/>
      <c r="H19" s="307"/>
      <c r="I19" s="346"/>
      <c r="J19" s="301"/>
      <c r="K19" s="312"/>
      <c r="L19" s="341"/>
      <c r="M19" s="298"/>
      <c r="N19" s="299"/>
    </row>
    <row r="20" spans="1:14" ht="24" customHeight="1">
      <c r="A20" s="86" t="s">
        <v>184</v>
      </c>
      <c r="B20" s="246" t="s">
        <v>187</v>
      </c>
      <c r="C20" s="320"/>
      <c r="D20" s="26">
        <v>3814041.35</v>
      </c>
      <c r="E20" s="26">
        <v>0</v>
      </c>
      <c r="F20" s="26">
        <v>0</v>
      </c>
      <c r="G20" s="307"/>
      <c r="H20" s="307"/>
      <c r="I20" s="346"/>
      <c r="J20" s="301"/>
      <c r="K20" s="312"/>
      <c r="L20" s="341"/>
      <c r="M20" s="298"/>
      <c r="N20" s="299"/>
    </row>
    <row r="21" spans="1:14" ht="24" customHeight="1">
      <c r="A21" s="68" t="s">
        <v>256</v>
      </c>
      <c r="B21" s="246" t="s">
        <v>155</v>
      </c>
      <c r="C21" s="320"/>
      <c r="D21" s="26">
        <v>1657179.02</v>
      </c>
      <c r="E21" s="26">
        <v>0</v>
      </c>
      <c r="F21" s="26">
        <v>0</v>
      </c>
      <c r="G21" s="307"/>
      <c r="H21" s="307"/>
      <c r="I21" s="346"/>
      <c r="J21" s="301"/>
      <c r="K21" s="312"/>
      <c r="L21" s="341"/>
      <c r="M21" s="298"/>
      <c r="N21" s="299"/>
    </row>
    <row r="22" spans="1:14" ht="33" customHeight="1">
      <c r="A22" s="58" t="s">
        <v>288</v>
      </c>
      <c r="B22" s="245" t="s">
        <v>291</v>
      </c>
      <c r="C22" s="320"/>
      <c r="D22" s="5">
        <v>1738160.83</v>
      </c>
      <c r="E22" s="5">
        <v>5236565.59</v>
      </c>
      <c r="F22" s="26">
        <v>8231709.99</v>
      </c>
      <c r="G22" s="307"/>
      <c r="H22" s="307"/>
      <c r="I22" s="346"/>
      <c r="J22" s="301"/>
      <c r="K22" s="312"/>
      <c r="L22" s="341"/>
      <c r="M22" s="298"/>
      <c r="N22" s="299"/>
    </row>
    <row r="23" spans="1:14" ht="31.5" customHeight="1" thickBot="1">
      <c r="A23" s="250" t="s">
        <v>289</v>
      </c>
      <c r="B23" s="251" t="s">
        <v>290</v>
      </c>
      <c r="C23" s="321"/>
      <c r="D23" s="252">
        <v>15056014.09</v>
      </c>
      <c r="E23" s="252">
        <v>14953300.82</v>
      </c>
      <c r="F23" s="27">
        <v>20217724.94</v>
      </c>
      <c r="G23" s="308"/>
      <c r="H23" s="308"/>
      <c r="I23" s="347"/>
      <c r="J23" s="302"/>
      <c r="K23" s="313"/>
      <c r="L23" s="342"/>
      <c r="M23" s="298"/>
      <c r="N23" s="299"/>
    </row>
    <row r="24" spans="1:14" ht="25.5" customHeight="1">
      <c r="A24" s="287" t="s">
        <v>117</v>
      </c>
      <c r="B24" s="323" t="s">
        <v>181</v>
      </c>
      <c r="C24" s="324"/>
      <c r="D24" s="288">
        <v>35003639.16</v>
      </c>
      <c r="E24" s="288">
        <v>13291305.52</v>
      </c>
      <c r="F24" s="289">
        <v>18414616.01</v>
      </c>
      <c r="G24" s="289">
        <v>28649758</v>
      </c>
      <c r="H24" s="289">
        <v>26549741</v>
      </c>
      <c r="I24" s="296">
        <v>24262502.29</v>
      </c>
      <c r="J24" s="290">
        <f aca="true" t="shared" si="3" ref="J24:J29">G24</f>
        <v>28649758</v>
      </c>
      <c r="K24" s="291">
        <f>I24/H24*100</f>
        <v>91.38508089400948</v>
      </c>
      <c r="L24" s="292">
        <f>I24/$I$37*100</f>
        <v>1.300486748233593</v>
      </c>
      <c r="M24" s="13">
        <v>24262502.29</v>
      </c>
      <c r="N24" s="13">
        <f>M24-I24</f>
        <v>0</v>
      </c>
    </row>
    <row r="25" spans="1:14" ht="32.25" customHeight="1">
      <c r="A25" s="157" t="s">
        <v>119</v>
      </c>
      <c r="B25" s="331" t="s">
        <v>278</v>
      </c>
      <c r="C25" s="332"/>
      <c r="D25" s="21">
        <v>14709755.12</v>
      </c>
      <c r="E25" s="21">
        <v>6287917.09</v>
      </c>
      <c r="F25" s="28">
        <v>8853624.74</v>
      </c>
      <c r="G25" s="28">
        <v>14097972</v>
      </c>
      <c r="H25" s="28">
        <v>12795417</v>
      </c>
      <c r="I25" s="295">
        <v>14308123.71</v>
      </c>
      <c r="J25" s="279">
        <f t="shared" si="3"/>
        <v>14097972</v>
      </c>
      <c r="K25" s="42">
        <f aca="true" t="shared" si="4" ref="K25:K35">I25/H25*100</f>
        <v>111.82225409300845</v>
      </c>
      <c r="L25" s="210">
        <f>I25/$I$37*100</f>
        <v>0.7669252352677212</v>
      </c>
      <c r="M25" s="13">
        <v>14308123.71</v>
      </c>
      <c r="N25" s="13">
        <f>M25-I25</f>
        <v>0</v>
      </c>
    </row>
    <row r="26" spans="1:14" ht="33.75" customHeight="1">
      <c r="A26" s="156" t="s">
        <v>120</v>
      </c>
      <c r="B26" s="309" t="s">
        <v>182</v>
      </c>
      <c r="C26" s="310"/>
      <c r="D26" s="5">
        <v>95132529.82</v>
      </c>
      <c r="E26" s="5">
        <v>44400365</v>
      </c>
      <c r="F26" s="26">
        <v>61842014.79</v>
      </c>
      <c r="G26" s="26">
        <v>97431841</v>
      </c>
      <c r="H26" s="26">
        <v>106187793</v>
      </c>
      <c r="I26" s="295">
        <f>110312168-15179638</f>
        <v>95132530</v>
      </c>
      <c r="J26" s="279">
        <f t="shared" si="3"/>
        <v>97431841</v>
      </c>
      <c r="K26" s="42">
        <f t="shared" si="4"/>
        <v>89.58895115185227</v>
      </c>
      <c r="L26" s="210">
        <f>I26/$I$37*100</f>
        <v>5.099168796036607</v>
      </c>
      <c r="M26" s="13">
        <v>110312168.1</v>
      </c>
      <c r="N26" s="13">
        <f>I26-M26</f>
        <v>-15179638.099999994</v>
      </c>
    </row>
    <row r="27" spans="1:14" ht="22.5" customHeight="1">
      <c r="A27" s="157" t="s">
        <v>121</v>
      </c>
      <c r="B27" s="309" t="s">
        <v>183</v>
      </c>
      <c r="C27" s="310"/>
      <c r="D27" s="5">
        <v>5276523.29</v>
      </c>
      <c r="E27" s="21">
        <v>2073574.07</v>
      </c>
      <c r="F27" s="28">
        <v>2860755.05</v>
      </c>
      <c r="G27" s="26">
        <v>4861933</v>
      </c>
      <c r="H27" s="26">
        <v>4808974</v>
      </c>
      <c r="I27" s="295">
        <v>4510745.26</v>
      </c>
      <c r="J27" s="279">
        <f t="shared" si="3"/>
        <v>4861933</v>
      </c>
      <c r="K27" s="42">
        <f t="shared" si="4"/>
        <v>93.79849547949313</v>
      </c>
      <c r="L27" s="210">
        <f>I27/I$37*100</f>
        <v>0.241779036851664</v>
      </c>
      <c r="M27" s="13">
        <v>4510745.26</v>
      </c>
      <c r="N27" s="13">
        <f>M27-I27</f>
        <v>0</v>
      </c>
    </row>
    <row r="28" spans="1:14" ht="19.5" customHeight="1">
      <c r="A28" s="158" t="s">
        <v>185</v>
      </c>
      <c r="B28" s="309" t="s">
        <v>186</v>
      </c>
      <c r="C28" s="310"/>
      <c r="D28" s="26">
        <v>1594630.9</v>
      </c>
      <c r="E28" s="28">
        <v>615121.96</v>
      </c>
      <c r="F28" s="28">
        <v>860966.48</v>
      </c>
      <c r="G28" s="88">
        <v>1475093</v>
      </c>
      <c r="H28" s="88">
        <v>1468039</v>
      </c>
      <c r="I28" s="295">
        <v>1474529.05</v>
      </c>
      <c r="J28" s="279">
        <f t="shared" si="3"/>
        <v>1475093</v>
      </c>
      <c r="K28" s="42">
        <f t="shared" si="4"/>
        <v>100.44208975374633</v>
      </c>
      <c r="L28" s="210">
        <f>I28/$I$37*100</f>
        <v>0.0790357674773235</v>
      </c>
      <c r="M28" s="13">
        <v>1474529.05</v>
      </c>
      <c r="N28" s="13">
        <f>M28-I28</f>
        <v>0</v>
      </c>
    </row>
    <row r="29" spans="1:14" ht="33.75" customHeight="1">
      <c r="A29" s="159"/>
      <c r="B29" s="309" t="s">
        <v>311</v>
      </c>
      <c r="C29" s="310"/>
      <c r="D29" s="146"/>
      <c r="E29" s="197"/>
      <c r="F29" s="28"/>
      <c r="G29" s="26">
        <v>5755659</v>
      </c>
      <c r="H29" s="26">
        <v>6995545</v>
      </c>
      <c r="I29" s="295">
        <v>7028652.57</v>
      </c>
      <c r="J29" s="279">
        <f t="shared" si="3"/>
        <v>5755659</v>
      </c>
      <c r="K29" s="42">
        <f t="shared" si="4"/>
        <v>100.4732664860279</v>
      </c>
      <c r="L29" s="210">
        <f aca="true" t="shared" si="5" ref="L29:L36">I29/$I$37*100</f>
        <v>0.3767405940231644</v>
      </c>
      <c r="M29" s="13">
        <v>7028652.57</v>
      </c>
      <c r="N29" s="13">
        <f>M29-I29</f>
        <v>0</v>
      </c>
    </row>
    <row r="30" spans="1:14" ht="18.75" customHeight="1">
      <c r="A30" s="156" t="s">
        <v>164</v>
      </c>
      <c r="B30" s="309" t="s">
        <v>160</v>
      </c>
      <c r="C30" s="310"/>
      <c r="D30" s="146">
        <v>25360107.72</v>
      </c>
      <c r="E30" s="197">
        <v>13479261.97</v>
      </c>
      <c r="F30" s="28">
        <v>16495593.13</v>
      </c>
      <c r="G30" s="26">
        <v>18097987</v>
      </c>
      <c r="H30" s="255">
        <v>49036421.03</v>
      </c>
      <c r="I30" s="295">
        <f>18097987.11</f>
        <v>18097987.11</v>
      </c>
      <c r="J30" s="279">
        <f>18097987+21373172+14467029</f>
        <v>53938188</v>
      </c>
      <c r="K30" s="42">
        <f t="shared" si="4"/>
        <v>36.90723492835627</v>
      </c>
      <c r="L30" s="210">
        <f t="shared" si="5"/>
        <v>0.970064510450681</v>
      </c>
      <c r="M30" s="13">
        <v>18097987.11</v>
      </c>
      <c r="N30" s="13">
        <f>M30-I30</f>
        <v>0</v>
      </c>
    </row>
    <row r="31" spans="1:13" ht="18" customHeight="1">
      <c r="A31" s="147" t="s">
        <v>154</v>
      </c>
      <c r="B31" s="315" t="s">
        <v>188</v>
      </c>
      <c r="C31" s="316"/>
      <c r="D31" s="77">
        <f aca="true" t="shared" si="6" ref="D31:J31">SUM(D18:D30)</f>
        <v>220559896.09</v>
      </c>
      <c r="E31" s="77">
        <f t="shared" si="6"/>
        <v>100337412.01999998</v>
      </c>
      <c r="F31" s="77">
        <f t="shared" si="6"/>
        <v>137777005.13</v>
      </c>
      <c r="G31" s="77">
        <f t="shared" si="6"/>
        <v>215117523</v>
      </c>
      <c r="H31" s="77">
        <f t="shared" si="6"/>
        <v>259193300.03</v>
      </c>
      <c r="I31" s="285">
        <f>SUM(I18:I30)</f>
        <v>215117522.85000002</v>
      </c>
      <c r="J31" s="283">
        <f t="shared" si="6"/>
        <v>250957724</v>
      </c>
      <c r="K31" s="100">
        <f t="shared" si="4"/>
        <v>82.99501677902227</v>
      </c>
      <c r="L31" s="259">
        <f t="shared" si="5"/>
        <v>11.530446630583798</v>
      </c>
      <c r="M31" s="13">
        <f>SUM(M18:M30)</f>
        <v>236490694.95</v>
      </c>
    </row>
    <row r="32" spans="1:13" ht="18.75" customHeight="1">
      <c r="A32" s="274" t="s">
        <v>163</v>
      </c>
      <c r="B32" s="317" t="s">
        <v>138</v>
      </c>
      <c r="C32" s="318"/>
      <c r="D32" s="26">
        <v>85000</v>
      </c>
      <c r="E32" s="26">
        <v>0</v>
      </c>
      <c r="F32" s="26">
        <v>85000</v>
      </c>
      <c r="G32" s="26"/>
      <c r="H32" s="197">
        <v>85000</v>
      </c>
      <c r="I32" s="146"/>
      <c r="J32" s="281"/>
      <c r="K32" s="42">
        <f t="shared" si="4"/>
        <v>0</v>
      </c>
      <c r="L32" s="210">
        <f t="shared" si="5"/>
        <v>0</v>
      </c>
      <c r="M32" s="13"/>
    </row>
    <row r="33" spans="1:14" ht="18" customHeight="1" thickBot="1">
      <c r="A33" s="183"/>
      <c r="B33" s="303" t="s">
        <v>153</v>
      </c>
      <c r="C33" s="304"/>
      <c r="D33" s="148">
        <f aca="true" t="shared" si="7" ref="D33:J33">D31+D32</f>
        <v>220644896.09</v>
      </c>
      <c r="E33" s="148">
        <f t="shared" si="7"/>
        <v>100337412.01999998</v>
      </c>
      <c r="F33" s="148">
        <f t="shared" si="7"/>
        <v>137862005.13</v>
      </c>
      <c r="G33" s="148">
        <f t="shared" si="7"/>
        <v>215117523</v>
      </c>
      <c r="H33" s="148">
        <f t="shared" si="7"/>
        <v>259278300.03</v>
      </c>
      <c r="I33" s="148">
        <f t="shared" si="7"/>
        <v>215117522.85000002</v>
      </c>
      <c r="J33" s="148">
        <f t="shared" si="7"/>
        <v>250957724</v>
      </c>
      <c r="K33" s="184">
        <f t="shared" si="4"/>
        <v>82.96780826822364</v>
      </c>
      <c r="L33" s="185">
        <f t="shared" si="5"/>
        <v>11.530446630583798</v>
      </c>
      <c r="M33" s="13">
        <v>236490694.95</v>
      </c>
      <c r="N33" s="13">
        <f>I33-M33</f>
        <v>-21373172.099999964</v>
      </c>
    </row>
    <row r="34" spans="1:13" s="7" customFormat="1" ht="18.75" customHeight="1" thickTop="1">
      <c r="A34" s="186">
        <v>7</v>
      </c>
      <c r="B34" s="305" t="s">
        <v>292</v>
      </c>
      <c r="C34" s="305"/>
      <c r="D34" s="187">
        <f aca="true" t="shared" si="8" ref="D34:J34">D17+D33</f>
        <v>1710699585.6400003</v>
      </c>
      <c r="E34" s="187">
        <f t="shared" si="8"/>
        <v>846093746.3399999</v>
      </c>
      <c r="F34" s="187">
        <f t="shared" si="8"/>
        <v>1028575392.03</v>
      </c>
      <c r="G34" s="187">
        <f t="shared" si="8"/>
        <v>1752178362</v>
      </c>
      <c r="H34" s="187">
        <f t="shared" si="8"/>
        <v>1830261083.03</v>
      </c>
      <c r="I34" s="187">
        <f>I17+I33</f>
        <v>1829208855.2186532</v>
      </c>
      <c r="J34" s="187">
        <f t="shared" si="8"/>
        <v>1865049056.368653</v>
      </c>
      <c r="K34" s="188">
        <f t="shared" si="4"/>
        <v>99.94250941458009</v>
      </c>
      <c r="L34" s="189">
        <f>I34/$I$37*100</f>
        <v>98.04684807567718</v>
      </c>
      <c r="M34" s="294"/>
    </row>
    <row r="35" spans="1:13" ht="18" customHeight="1">
      <c r="A35" s="3">
        <v>81111</v>
      </c>
      <c r="B35" s="329" t="s">
        <v>105</v>
      </c>
      <c r="C35" s="330"/>
      <c r="D35" s="5">
        <v>12679.5</v>
      </c>
      <c r="E35" s="161">
        <v>15082</v>
      </c>
      <c r="F35" s="5">
        <v>392630.5</v>
      </c>
      <c r="G35" s="5">
        <v>26223683</v>
      </c>
      <c r="H35" s="5">
        <v>20285248.97</v>
      </c>
      <c r="I35" s="286">
        <f>21971906.73+14467029</f>
        <v>36438935.730000004</v>
      </c>
      <c r="J35" s="281">
        <v>21971906.73</v>
      </c>
      <c r="K35" s="42">
        <f t="shared" si="4"/>
        <v>179.6326768475448</v>
      </c>
      <c r="L35" s="210">
        <f t="shared" si="5"/>
        <v>1.953151924322831</v>
      </c>
      <c r="M35" s="13"/>
    </row>
    <row r="36" spans="1:13" ht="18" customHeight="1" thickBot="1">
      <c r="A36" s="190">
        <v>8</v>
      </c>
      <c r="B36" s="322" t="s">
        <v>299</v>
      </c>
      <c r="C36" s="322"/>
      <c r="D36" s="191">
        <f aca="true" t="shared" si="9" ref="D36:J36">D35</f>
        <v>12679.5</v>
      </c>
      <c r="E36" s="191">
        <f t="shared" si="9"/>
        <v>15082</v>
      </c>
      <c r="F36" s="191">
        <f t="shared" si="9"/>
        <v>392630.5</v>
      </c>
      <c r="G36" s="191">
        <f t="shared" si="9"/>
        <v>26223683</v>
      </c>
      <c r="H36" s="191">
        <f t="shared" si="9"/>
        <v>20285248.97</v>
      </c>
      <c r="I36" s="191">
        <f t="shared" si="9"/>
        <v>36438935.730000004</v>
      </c>
      <c r="J36" s="191">
        <f t="shared" si="9"/>
        <v>21971906.73</v>
      </c>
      <c r="K36" s="258">
        <f>I36/H36*100</f>
        <v>179.6326768475448</v>
      </c>
      <c r="L36" s="225">
        <f t="shared" si="5"/>
        <v>1.953151924322831</v>
      </c>
      <c r="M36" s="13"/>
    </row>
    <row r="37" spans="1:13" ht="24.75" customHeight="1" thickBot="1" thickTop="1">
      <c r="A37" s="221"/>
      <c r="B37" s="314" t="s">
        <v>303</v>
      </c>
      <c r="C37" s="314"/>
      <c r="D37" s="192">
        <f aca="true" t="shared" si="10" ref="D37:J37">D34+D36</f>
        <v>1710712265.1400003</v>
      </c>
      <c r="E37" s="192">
        <f t="shared" si="10"/>
        <v>846108828.3399999</v>
      </c>
      <c r="F37" s="193">
        <f t="shared" si="10"/>
        <v>1028968022.53</v>
      </c>
      <c r="G37" s="193">
        <f t="shared" si="10"/>
        <v>1778402045</v>
      </c>
      <c r="H37" s="193">
        <f>H34+H36</f>
        <v>1850546332</v>
      </c>
      <c r="I37" s="193">
        <f>I34+I36</f>
        <v>1865647790.9486532</v>
      </c>
      <c r="J37" s="193">
        <f t="shared" si="10"/>
        <v>1887020963.098653</v>
      </c>
      <c r="K37" s="222">
        <f>I37/H37*100</f>
        <v>100.8160540856241</v>
      </c>
      <c r="L37" s="226">
        <f>I37/$I$37*100</f>
        <v>100</v>
      </c>
      <c r="M37" s="13"/>
    </row>
    <row r="38" spans="1:10" ht="12.75">
      <c r="A38" s="2"/>
      <c r="J38" s="13"/>
    </row>
    <row r="39" ht="12.75">
      <c r="A39" s="2"/>
    </row>
    <row r="40" spans="1:10" ht="12.75">
      <c r="A40" s="2"/>
      <c r="I40" s="253"/>
      <c r="J40" s="13"/>
    </row>
    <row r="41" ht="12.75">
      <c r="A41" s="2"/>
    </row>
    <row r="42" spans="1:10" ht="12.75">
      <c r="A42" s="2"/>
      <c r="J42" s="13"/>
    </row>
    <row r="43" spans="1:10" ht="12.75">
      <c r="A43" s="2"/>
      <c r="J43" s="13"/>
    </row>
    <row r="44" ht="12.75">
      <c r="A44" s="2"/>
    </row>
    <row r="45" spans="1:8" ht="12.75">
      <c r="A45" s="2"/>
      <c r="H45" s="267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39">
    <mergeCell ref="B6:C6"/>
    <mergeCell ref="B9:C9"/>
    <mergeCell ref="A3:B3"/>
    <mergeCell ref="B4:C4"/>
    <mergeCell ref="L18:L23"/>
    <mergeCell ref="B17:C17"/>
    <mergeCell ref="H18:H23"/>
    <mergeCell ref="I18:I23"/>
    <mergeCell ref="D3:L3"/>
    <mergeCell ref="B11:C11"/>
    <mergeCell ref="B12:C12"/>
    <mergeCell ref="B15:C15"/>
    <mergeCell ref="B16:C16"/>
    <mergeCell ref="B35:C35"/>
    <mergeCell ref="B25:C25"/>
    <mergeCell ref="B10:C10"/>
    <mergeCell ref="B5:C5"/>
    <mergeCell ref="B13:C13"/>
    <mergeCell ref="B14:C14"/>
    <mergeCell ref="B7:C7"/>
    <mergeCell ref="B8:C8"/>
    <mergeCell ref="K18:K23"/>
    <mergeCell ref="B37:C37"/>
    <mergeCell ref="B30:C30"/>
    <mergeCell ref="B31:C31"/>
    <mergeCell ref="B32:C32"/>
    <mergeCell ref="C18:C23"/>
    <mergeCell ref="B36:C36"/>
    <mergeCell ref="B24:C24"/>
    <mergeCell ref="M18:M23"/>
    <mergeCell ref="N18:N23"/>
    <mergeCell ref="J18:J23"/>
    <mergeCell ref="B33:C33"/>
    <mergeCell ref="B34:C34"/>
    <mergeCell ref="G18:G23"/>
    <mergeCell ref="B29:C29"/>
    <mergeCell ref="B28:C28"/>
    <mergeCell ref="B27:C27"/>
    <mergeCell ref="B26:C26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4"/>
  <sheetViews>
    <sheetView zoomScalePageLayoutView="0" workbookViewId="0" topLeftCell="F13">
      <selection activeCell="V8" sqref="V8"/>
    </sheetView>
  </sheetViews>
  <sheetFormatPr defaultColWidth="9.140625" defaultRowHeight="12.75"/>
  <cols>
    <col min="1" max="1" width="12.57421875" style="1" customWidth="1"/>
    <col min="2" max="2" width="29.00390625" style="1" customWidth="1"/>
    <col min="3" max="3" width="12.421875" style="1" customWidth="1"/>
    <col min="4" max="4" width="12.421875" style="1" hidden="1" customWidth="1"/>
    <col min="5" max="5" width="12.421875" style="1" customWidth="1"/>
    <col min="6" max="6" width="11.140625" style="1" customWidth="1"/>
    <col min="7" max="8" width="11.57421875" style="1" customWidth="1"/>
    <col min="9" max="9" width="11.8515625" style="1" customWidth="1"/>
    <col min="10" max="10" width="11.7109375" style="1" customWidth="1"/>
    <col min="11" max="11" width="4.140625" style="1" customWidth="1"/>
    <col min="12" max="12" width="14.57421875" style="1" hidden="1" customWidth="1"/>
    <col min="13" max="16384" width="9.140625" style="1" customWidth="1"/>
  </cols>
  <sheetData>
    <row r="1" spans="1:10" ht="13.5" thickBot="1">
      <c r="A1" s="337" t="s">
        <v>5</v>
      </c>
      <c r="B1" s="337"/>
      <c r="J1" s="9">
        <v>2</v>
      </c>
    </row>
    <row r="2" spans="1:12" s="19" customFormat="1" ht="37.5" customHeight="1">
      <c r="A2" s="162" t="s">
        <v>1</v>
      </c>
      <c r="B2" s="170" t="s">
        <v>2</v>
      </c>
      <c r="C2" s="163" t="s">
        <v>296</v>
      </c>
      <c r="D2" s="163" t="s">
        <v>313</v>
      </c>
      <c r="E2" s="163" t="s">
        <v>314</v>
      </c>
      <c r="F2" s="163" t="s">
        <v>295</v>
      </c>
      <c r="G2" s="163" t="s">
        <v>315</v>
      </c>
      <c r="H2" s="163" t="s">
        <v>317</v>
      </c>
      <c r="I2" s="164" t="s">
        <v>327</v>
      </c>
      <c r="J2" s="165" t="s">
        <v>319</v>
      </c>
      <c r="L2" s="227" t="s">
        <v>316</v>
      </c>
    </row>
    <row r="3" spans="1:59" s="151" customFormat="1" ht="11.25" customHeight="1" thickBot="1">
      <c r="A3" s="166">
        <v>1</v>
      </c>
      <c r="B3" s="254">
        <v>2</v>
      </c>
      <c r="C3" s="167">
        <v>3</v>
      </c>
      <c r="D3" s="167"/>
      <c r="E3" s="167">
        <v>4</v>
      </c>
      <c r="F3" s="167">
        <v>5</v>
      </c>
      <c r="G3" s="167">
        <v>6</v>
      </c>
      <c r="H3" s="167">
        <v>7</v>
      </c>
      <c r="I3" s="168" t="s">
        <v>326</v>
      </c>
      <c r="J3" s="169">
        <v>9</v>
      </c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</row>
    <row r="4" spans="1:12" ht="24" customHeight="1" thickTop="1">
      <c r="A4" s="70" t="s">
        <v>130</v>
      </c>
      <c r="B4" s="37" t="s">
        <v>6</v>
      </c>
      <c r="C4" s="136">
        <v>13712529.75</v>
      </c>
      <c r="D4" s="80">
        <v>6821551.38</v>
      </c>
      <c r="E4" s="29">
        <v>7955582.02</v>
      </c>
      <c r="F4" s="29">
        <v>13735000</v>
      </c>
      <c r="G4" s="29">
        <v>13735000</v>
      </c>
      <c r="H4" s="80">
        <v>13735000</v>
      </c>
      <c r="I4" s="50">
        <f>H4/G4*100</f>
        <v>100</v>
      </c>
      <c r="J4" s="51">
        <f>H4/rashodi!$H$7*100</f>
        <v>0.7362054116005678</v>
      </c>
      <c r="L4" s="211">
        <f>D4/F4*100</f>
        <v>49.66546326902075</v>
      </c>
    </row>
    <row r="5" spans="1:50" ht="20.25" customHeight="1">
      <c r="A5" s="71">
        <v>61113</v>
      </c>
      <c r="B5" s="6" t="s">
        <v>7</v>
      </c>
      <c r="C5" s="134">
        <v>6196356.49</v>
      </c>
      <c r="D5" s="81">
        <v>3077075.93</v>
      </c>
      <c r="E5" s="29">
        <v>3590830.81</v>
      </c>
      <c r="F5" s="29">
        <v>6190000</v>
      </c>
      <c r="G5" s="29">
        <v>6190000</v>
      </c>
      <c r="H5" s="80">
        <v>6190000</v>
      </c>
      <c r="I5" s="50">
        <f aca="true" t="shared" si="0" ref="I5:I16">H5/G5*100</f>
        <v>100</v>
      </c>
      <c r="J5" s="51">
        <f>H5/rashodi!$H$7*100</f>
        <v>0.3317882415586105</v>
      </c>
      <c r="K5" s="24"/>
      <c r="L5" s="211">
        <f aca="true" t="shared" si="1" ref="L5:L18">D5/F5*100</f>
        <v>49.71043505654281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ht="22.5" customHeight="1">
      <c r="A6" s="71" t="s">
        <v>8</v>
      </c>
      <c r="B6" s="4" t="s">
        <v>9</v>
      </c>
      <c r="C6" s="134">
        <v>202314.45</v>
      </c>
      <c r="D6" s="81">
        <v>104987.42</v>
      </c>
      <c r="E6" s="29">
        <v>120546.72</v>
      </c>
      <c r="F6" s="29">
        <v>215000</v>
      </c>
      <c r="G6" s="29">
        <v>215000</v>
      </c>
      <c r="H6" s="80">
        <v>215000</v>
      </c>
      <c r="I6" s="50">
        <f t="shared" si="0"/>
        <v>100</v>
      </c>
      <c r="J6" s="51">
        <f>H6/rashodi!$H$7*100</f>
        <v>0.011524147323925888</v>
      </c>
      <c r="K6" s="24"/>
      <c r="L6" s="211">
        <f t="shared" si="1"/>
        <v>48.83135813953488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1:50" ht="22.5">
      <c r="A7" s="71" t="s">
        <v>10</v>
      </c>
      <c r="B7" s="4" t="s">
        <v>11</v>
      </c>
      <c r="C7" s="134">
        <v>0</v>
      </c>
      <c r="D7" s="81">
        <v>0</v>
      </c>
      <c r="E7" s="29">
        <v>0</v>
      </c>
      <c r="F7" s="29"/>
      <c r="G7" s="29">
        <v>0</v>
      </c>
      <c r="H7" s="80">
        <v>0</v>
      </c>
      <c r="I7" s="50" t="e">
        <f t="shared" si="0"/>
        <v>#DIV/0!</v>
      </c>
      <c r="J7" s="51">
        <f>H7/rashodi!$H$7*100</f>
        <v>0</v>
      </c>
      <c r="K7" s="24"/>
      <c r="L7" s="211" t="e">
        <f t="shared" si="1"/>
        <v>#DIV/0!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21" customHeight="1">
      <c r="A8" s="71" t="s">
        <v>12</v>
      </c>
      <c r="B8" s="6" t="s">
        <v>13</v>
      </c>
      <c r="C8" s="134">
        <v>0</v>
      </c>
      <c r="D8" s="81">
        <v>0</v>
      </c>
      <c r="E8" s="29">
        <v>0</v>
      </c>
      <c r="F8" s="26"/>
      <c r="G8" s="29">
        <v>0</v>
      </c>
      <c r="H8" s="80">
        <v>0</v>
      </c>
      <c r="I8" s="50" t="e">
        <f t="shared" si="0"/>
        <v>#DIV/0!</v>
      </c>
      <c r="J8" s="51">
        <f>H8/rashodi!$H$7*100</f>
        <v>0</v>
      </c>
      <c r="K8" s="24"/>
      <c r="L8" s="211" t="e">
        <f t="shared" si="1"/>
        <v>#DIV/0!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1:52" ht="19.5" customHeight="1">
      <c r="A9" s="72" t="s">
        <v>14</v>
      </c>
      <c r="B9" s="32" t="s">
        <v>15</v>
      </c>
      <c r="C9" s="137">
        <v>2346409.1</v>
      </c>
      <c r="D9" s="82">
        <v>1204160</v>
      </c>
      <c r="E9" s="29">
        <v>1392618.6</v>
      </c>
      <c r="F9" s="26">
        <v>2480000</v>
      </c>
      <c r="G9" s="29">
        <v>2480000</v>
      </c>
      <c r="H9" s="80">
        <v>2480000</v>
      </c>
      <c r="I9" s="50">
        <f t="shared" si="0"/>
        <v>100</v>
      </c>
      <c r="J9" s="51">
        <f>H9/rashodi!$H$7*100</f>
        <v>0.13292969936435445</v>
      </c>
      <c r="K9" s="24"/>
      <c r="L9" s="211">
        <f t="shared" si="1"/>
        <v>48.55483870967742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9.5" customHeight="1">
      <c r="A10" s="72" t="s">
        <v>263</v>
      </c>
      <c r="B10" s="32" t="s">
        <v>264</v>
      </c>
      <c r="C10" s="138">
        <v>117656</v>
      </c>
      <c r="D10" s="128">
        <v>51667.2</v>
      </c>
      <c r="E10" s="127">
        <v>57405.2</v>
      </c>
      <c r="F10" s="127">
        <v>160000</v>
      </c>
      <c r="G10" s="127">
        <v>152000</v>
      </c>
      <c r="H10" s="80">
        <v>148000</v>
      </c>
      <c r="I10" s="50">
        <f t="shared" si="0"/>
        <v>97.36842105263158</v>
      </c>
      <c r="J10" s="51">
        <f>H10/rashodi!$H$7*100</f>
        <v>0.007932901413679217</v>
      </c>
      <c r="K10" s="24"/>
      <c r="L10" s="211">
        <f t="shared" si="1"/>
        <v>32.292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0" ht="22.5">
      <c r="A11" s="71" t="s">
        <v>16</v>
      </c>
      <c r="B11" s="4" t="s">
        <v>98</v>
      </c>
      <c r="C11" s="134">
        <v>5382.1</v>
      </c>
      <c r="D11" s="81">
        <v>7544</v>
      </c>
      <c r="E11" s="29">
        <v>7544</v>
      </c>
      <c r="F11" s="29"/>
      <c r="G11" s="29">
        <v>8000</v>
      </c>
      <c r="H11" s="80">
        <v>8000</v>
      </c>
      <c r="I11" s="50">
        <f t="shared" si="0"/>
        <v>100</v>
      </c>
      <c r="J11" s="51">
        <f>H11/rashodi!$H$7*100</f>
        <v>0.0004288054818204982</v>
      </c>
      <c r="K11" s="24"/>
      <c r="L11" s="211" t="e">
        <f t="shared" si="1"/>
        <v>#DIV/0!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ht="20.25" customHeight="1">
      <c r="A12" s="71" t="s">
        <v>17</v>
      </c>
      <c r="B12" s="6" t="s">
        <v>18</v>
      </c>
      <c r="C12" s="134">
        <v>318400</v>
      </c>
      <c r="D12" s="81">
        <v>309200</v>
      </c>
      <c r="E12" s="29">
        <v>309200</v>
      </c>
      <c r="F12" s="29">
        <v>350000</v>
      </c>
      <c r="G12" s="29">
        <v>350000</v>
      </c>
      <c r="H12" s="80">
        <v>350000</v>
      </c>
      <c r="I12" s="50">
        <f t="shared" si="0"/>
        <v>100</v>
      </c>
      <c r="J12" s="51">
        <f>H12/rashodi!$H$7*100</f>
        <v>0.018760239829646797</v>
      </c>
      <c r="K12" s="24"/>
      <c r="L12" s="211">
        <f t="shared" si="1"/>
        <v>88.34285714285714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1:50" ht="22.5">
      <c r="A13" s="71" t="s">
        <v>19</v>
      </c>
      <c r="B13" s="4" t="s">
        <v>20</v>
      </c>
      <c r="C13" s="134">
        <v>129030.85</v>
      </c>
      <c r="D13" s="81">
        <v>82881.59</v>
      </c>
      <c r="E13" s="29">
        <v>103121.38</v>
      </c>
      <c r="F13" s="29">
        <v>190000</v>
      </c>
      <c r="G13" s="29">
        <v>190000</v>
      </c>
      <c r="H13" s="80">
        <v>110000</v>
      </c>
      <c r="I13" s="50">
        <f t="shared" si="0"/>
        <v>57.89473684210527</v>
      </c>
      <c r="J13" s="51">
        <f>H13/rashodi!$H$7*100</f>
        <v>0.005896075375031851</v>
      </c>
      <c r="K13" s="24"/>
      <c r="L13" s="211">
        <f t="shared" si="1"/>
        <v>43.62188947368421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21.75" customHeight="1">
      <c r="A14" s="71" t="s">
        <v>21</v>
      </c>
      <c r="B14" s="4" t="s">
        <v>22</v>
      </c>
      <c r="C14" s="134">
        <v>63913.18</v>
      </c>
      <c r="D14" s="81">
        <v>31006</v>
      </c>
      <c r="E14" s="29">
        <v>34330</v>
      </c>
      <c r="F14" s="26">
        <v>90000</v>
      </c>
      <c r="G14" s="29">
        <v>90000</v>
      </c>
      <c r="H14" s="80">
        <v>90000</v>
      </c>
      <c r="I14" s="50">
        <f t="shared" si="0"/>
        <v>100</v>
      </c>
      <c r="J14" s="51">
        <f>H14/rashodi!$H$7*100</f>
        <v>0.004824061670480605</v>
      </c>
      <c r="K14" s="24"/>
      <c r="L14" s="211">
        <f t="shared" si="1"/>
        <v>34.45111111111111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1:12" ht="21.75" customHeight="1">
      <c r="A15" s="71" t="s">
        <v>23</v>
      </c>
      <c r="B15" s="4" t="s">
        <v>136</v>
      </c>
      <c r="C15" s="133">
        <v>0</v>
      </c>
      <c r="D15" s="113">
        <v>0</v>
      </c>
      <c r="E15" s="26">
        <v>0</v>
      </c>
      <c r="F15" s="26">
        <v>0</v>
      </c>
      <c r="G15" s="29">
        <v>0</v>
      </c>
      <c r="H15" s="80">
        <v>0</v>
      </c>
      <c r="I15" s="50" t="e">
        <f t="shared" si="0"/>
        <v>#DIV/0!</v>
      </c>
      <c r="J15" s="51">
        <f>H15/rashodi!$H$7*100</f>
        <v>0</v>
      </c>
      <c r="L15" s="211" t="e">
        <f t="shared" si="1"/>
        <v>#DIV/0!</v>
      </c>
    </row>
    <row r="16" spans="1:12" ht="30" customHeight="1" thickBot="1">
      <c r="A16" s="73" t="s">
        <v>139</v>
      </c>
      <c r="B16" s="22" t="s">
        <v>140</v>
      </c>
      <c r="C16" s="139">
        <v>23734.89</v>
      </c>
      <c r="D16" s="83">
        <v>0</v>
      </c>
      <c r="E16" s="36">
        <v>0</v>
      </c>
      <c r="F16" s="36">
        <v>0</v>
      </c>
      <c r="G16" s="36">
        <v>0</v>
      </c>
      <c r="H16" s="83">
        <v>0</v>
      </c>
      <c r="I16" s="62" t="e">
        <f t="shared" si="0"/>
        <v>#DIV/0!</v>
      </c>
      <c r="J16" s="52">
        <f>H16/rashodi!$H$7*100</f>
        <v>0</v>
      </c>
      <c r="L16" s="211" t="e">
        <f t="shared" si="1"/>
        <v>#DIV/0!</v>
      </c>
    </row>
    <row r="17" spans="1:12" ht="29.25" customHeight="1" thickBot="1" thickTop="1">
      <c r="A17" s="212">
        <v>611</v>
      </c>
      <c r="B17" s="213" t="s">
        <v>96</v>
      </c>
      <c r="C17" s="214">
        <f aca="true" t="shared" si="2" ref="C17:H17">SUM(C4:C16)</f>
        <v>23115726.810000006</v>
      </c>
      <c r="D17" s="214">
        <f t="shared" si="2"/>
        <v>11690073.52</v>
      </c>
      <c r="E17" s="214">
        <f t="shared" si="2"/>
        <v>13571178.73</v>
      </c>
      <c r="F17" s="216">
        <f t="shared" si="2"/>
        <v>23410000</v>
      </c>
      <c r="G17" s="216">
        <f>SUM(G4:G16)</f>
        <v>23410000</v>
      </c>
      <c r="H17" s="216">
        <f t="shared" si="2"/>
        <v>23326000</v>
      </c>
      <c r="I17" s="215">
        <f>H17/G17*100</f>
        <v>99.64117898334045</v>
      </c>
      <c r="J17" s="217">
        <f>H17/rashodi!$H$7*100</f>
        <v>1.2502895836181176</v>
      </c>
      <c r="L17" s="211">
        <f t="shared" si="1"/>
        <v>49.9362388722768</v>
      </c>
    </row>
    <row r="18" spans="1:12" ht="21.75" customHeight="1" thickBot="1" thickTop="1">
      <c r="A18" s="116">
        <v>61211</v>
      </c>
      <c r="B18" s="117" t="s">
        <v>114</v>
      </c>
      <c r="C18" s="140">
        <v>2098759.09</v>
      </c>
      <c r="D18" s="119">
        <v>1042220.38</v>
      </c>
      <c r="E18" s="118">
        <v>1216233.97</v>
      </c>
      <c r="F18" s="118">
        <v>2100000</v>
      </c>
      <c r="G18" s="118">
        <v>2100000</v>
      </c>
      <c r="H18" s="119">
        <v>2100000</v>
      </c>
      <c r="I18" s="120">
        <f>H18/G18*100</f>
        <v>100</v>
      </c>
      <c r="J18" s="121">
        <f>H18/rashodi!$H$7*100</f>
        <v>0.11256143897788078</v>
      </c>
      <c r="L18" s="211">
        <f t="shared" si="1"/>
        <v>49.6295419047619</v>
      </c>
    </row>
    <row r="19" spans="1:12" ht="34.5" customHeight="1" thickBot="1" thickTop="1">
      <c r="A19" s="64">
        <v>612</v>
      </c>
      <c r="B19" s="65" t="s">
        <v>131</v>
      </c>
      <c r="C19" s="87">
        <f>SUM(C18:C18)</f>
        <v>2098759.09</v>
      </c>
      <c r="D19" s="87">
        <f>SUM(D18:D18)</f>
        <v>1042220.38</v>
      </c>
      <c r="E19" s="87">
        <f>SUM(E18:E18)</f>
        <v>1216233.97</v>
      </c>
      <c r="F19" s="30">
        <f>SUM(F18)</f>
        <v>2100000</v>
      </c>
      <c r="G19" s="30">
        <f>SUM(G18)</f>
        <v>2100000</v>
      </c>
      <c r="H19" s="30">
        <f>SUM(H18)</f>
        <v>2100000</v>
      </c>
      <c r="I19" s="44">
        <f>H19/G19*100</f>
        <v>100</v>
      </c>
      <c r="J19" s="53">
        <f>H19/rashodi!$H$7*100</f>
        <v>0.11256143897788078</v>
      </c>
      <c r="L19" s="211">
        <f>D19/F19*100</f>
        <v>49.6295419047619</v>
      </c>
    </row>
    <row r="20" spans="2:8" ht="12.75">
      <c r="B20" s="10"/>
      <c r="C20" s="11"/>
      <c r="D20" s="11"/>
      <c r="E20" s="9"/>
      <c r="F20" s="16"/>
      <c r="G20" s="9"/>
      <c r="H20" s="12"/>
    </row>
    <row r="21" spans="2:8" ht="12.75">
      <c r="B21" s="10"/>
      <c r="C21" s="11"/>
      <c r="D21" s="11"/>
      <c r="E21" s="16"/>
      <c r="F21" s="16"/>
      <c r="G21" s="16"/>
      <c r="H21" s="11"/>
    </row>
    <row r="22" spans="2:8" ht="12.75">
      <c r="B22" s="10"/>
      <c r="C22" s="11"/>
      <c r="D22" s="11"/>
      <c r="E22" s="45"/>
      <c r="F22" s="45"/>
      <c r="G22" s="45"/>
      <c r="H22" s="11"/>
    </row>
    <row r="23" spans="2:9" ht="12.75">
      <c r="B23" s="10"/>
      <c r="C23" s="11"/>
      <c r="D23" s="11"/>
      <c r="E23" s="45"/>
      <c r="F23" s="45"/>
      <c r="G23" s="45"/>
      <c r="H23" s="268"/>
      <c r="I23" s="13"/>
    </row>
    <row r="24" spans="2:8" ht="12.75">
      <c r="B24" s="10"/>
      <c r="C24" s="11"/>
      <c r="D24" s="11"/>
      <c r="E24" s="13"/>
      <c r="F24" s="13"/>
      <c r="G24" s="13"/>
      <c r="H24" s="11"/>
    </row>
    <row r="25" spans="2:8" ht="12.75">
      <c r="B25" s="10"/>
      <c r="C25" s="13"/>
      <c r="D25" s="13"/>
      <c r="H25" s="25"/>
    </row>
    <row r="26" spans="2:4" ht="12.75">
      <c r="B26" s="10"/>
      <c r="C26" s="13"/>
      <c r="D26" s="13"/>
    </row>
    <row r="27" spans="2:8" ht="12.75">
      <c r="B27" s="10"/>
      <c r="C27" s="13"/>
      <c r="D27" s="13"/>
      <c r="F27" s="13"/>
      <c r="G27" s="13"/>
      <c r="H27" s="13"/>
    </row>
    <row r="28" spans="2:4" ht="12.75">
      <c r="B28" s="10"/>
      <c r="C28" s="13"/>
      <c r="D28" s="13"/>
    </row>
    <row r="29" spans="2:7" ht="12.75">
      <c r="B29" s="10"/>
      <c r="C29" s="13"/>
      <c r="D29" s="13"/>
      <c r="G29" s="13"/>
    </row>
    <row r="30" spans="2:4" ht="12.75">
      <c r="B30" s="10"/>
      <c r="C30" s="13"/>
      <c r="D30" s="13"/>
    </row>
    <row r="31" spans="2:4" ht="12.75">
      <c r="B31" s="10"/>
      <c r="C31" s="13"/>
      <c r="D31" s="13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</sheetData>
  <sheetProtection/>
  <mergeCells count="1">
    <mergeCell ref="A1:B1"/>
  </mergeCells>
  <printOptions/>
  <pageMargins left="0.7480314960629921" right="0.7480314960629921" top="0.984251968503937" bottom="0.62992125984251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941"/>
  <sheetViews>
    <sheetView zoomScalePageLayoutView="0" workbookViewId="0" topLeftCell="A17">
      <selection activeCell="M31" sqref="M31"/>
    </sheetView>
  </sheetViews>
  <sheetFormatPr defaultColWidth="9.140625" defaultRowHeight="12.75"/>
  <cols>
    <col min="1" max="1" width="11.7109375" style="1" customWidth="1"/>
    <col min="2" max="2" width="34.57421875" style="1" customWidth="1"/>
    <col min="3" max="3" width="11.8515625" style="1" customWidth="1"/>
    <col min="4" max="4" width="10.57421875" style="1" hidden="1" customWidth="1"/>
    <col min="5" max="5" width="12.421875" style="1" customWidth="1"/>
    <col min="6" max="6" width="12.28125" style="1" customWidth="1"/>
    <col min="7" max="7" width="12.00390625" style="1" customWidth="1"/>
    <col min="8" max="8" width="12.28125" style="1" customWidth="1"/>
    <col min="9" max="9" width="11.140625" style="1" customWidth="1"/>
    <col min="10" max="10" width="11.7109375" style="1" customWidth="1"/>
    <col min="11" max="16384" width="9.140625" style="1" customWidth="1"/>
  </cols>
  <sheetData>
    <row r="1" spans="2:65" ht="6.75" customHeight="1" hidden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6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65" ht="5.25" customHeight="1" hidden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</row>
    <row r="4" ht="5.25" customHeight="1" hidden="1"/>
    <row r="5" spans="1:61" ht="12" customHeight="1" thickBot="1">
      <c r="A5" s="24"/>
      <c r="B5" s="24"/>
      <c r="C5" s="24"/>
      <c r="D5" s="24"/>
      <c r="E5" s="24"/>
      <c r="F5" s="24"/>
      <c r="G5" s="24"/>
      <c r="H5" s="24"/>
      <c r="I5" s="24"/>
      <c r="J5" s="66">
        <v>3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54" s="19" customFormat="1" ht="34.5" customHeight="1">
      <c r="A6" s="162" t="s">
        <v>1</v>
      </c>
      <c r="B6" s="170" t="s">
        <v>2</v>
      </c>
      <c r="C6" s="163" t="s">
        <v>294</v>
      </c>
      <c r="D6" s="163" t="s">
        <v>313</v>
      </c>
      <c r="E6" s="163" t="s">
        <v>314</v>
      </c>
      <c r="F6" s="163" t="s">
        <v>295</v>
      </c>
      <c r="G6" s="163" t="s">
        <v>315</v>
      </c>
      <c r="H6" s="163" t="s">
        <v>317</v>
      </c>
      <c r="I6" s="164" t="s">
        <v>327</v>
      </c>
      <c r="J6" s="165" t="s">
        <v>319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151" customFormat="1" ht="10.5" customHeight="1" thickBot="1">
      <c r="A7" s="166">
        <v>1</v>
      </c>
      <c r="B7" s="254">
        <v>2</v>
      </c>
      <c r="C7" s="167">
        <v>3</v>
      </c>
      <c r="D7" s="167"/>
      <c r="E7" s="167">
        <v>4</v>
      </c>
      <c r="F7" s="167">
        <v>5</v>
      </c>
      <c r="G7" s="167">
        <v>6</v>
      </c>
      <c r="H7" s="167">
        <v>7</v>
      </c>
      <c r="I7" s="168" t="s">
        <v>326</v>
      </c>
      <c r="J7" s="169">
        <v>9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</row>
    <row r="8" spans="1:61" ht="21" customHeight="1" thickTop="1">
      <c r="A8" s="31" t="s">
        <v>190</v>
      </c>
      <c r="B8" s="23" t="s">
        <v>191</v>
      </c>
      <c r="C8" s="132">
        <v>2850.7</v>
      </c>
      <c r="D8" s="132">
        <v>1428.99</v>
      </c>
      <c r="E8" s="88">
        <v>1685.39</v>
      </c>
      <c r="F8" s="28">
        <v>4000</v>
      </c>
      <c r="G8" s="28">
        <v>4000</v>
      </c>
      <c r="H8" s="239">
        <v>4000</v>
      </c>
      <c r="I8" s="198">
        <f>H8/G8*100</f>
        <v>100</v>
      </c>
      <c r="J8" s="57">
        <f>H8/rashodi!$H$7</f>
        <v>2.144027409102491E-06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</row>
    <row r="9" spans="1:61" ht="20.25" customHeight="1">
      <c r="A9" s="14" t="s">
        <v>189</v>
      </c>
      <c r="B9" s="4" t="s">
        <v>192</v>
      </c>
      <c r="C9" s="133">
        <v>0</v>
      </c>
      <c r="D9" s="133">
        <v>0</v>
      </c>
      <c r="E9" s="228">
        <v>0</v>
      </c>
      <c r="F9" s="26">
        <v>1000</v>
      </c>
      <c r="G9" s="26">
        <v>1000</v>
      </c>
      <c r="H9" s="240">
        <v>1000</v>
      </c>
      <c r="I9" s="198">
        <f aca="true" t="shared" si="0" ref="I9:I26">H9/G9*100</f>
        <v>100</v>
      </c>
      <c r="J9" s="57">
        <f>H9/rashodi!$H$7</f>
        <v>5.360068522756227E-07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ht="18.75" customHeight="1">
      <c r="A10" s="3" t="s">
        <v>24</v>
      </c>
      <c r="B10" s="4" t="s">
        <v>149</v>
      </c>
      <c r="C10" s="133">
        <v>16510.74</v>
      </c>
      <c r="D10" s="133">
        <v>3982.85</v>
      </c>
      <c r="E10" s="26">
        <v>4823.35</v>
      </c>
      <c r="F10" s="26">
        <v>16000</v>
      </c>
      <c r="G10" s="26">
        <v>16000</v>
      </c>
      <c r="H10" s="240">
        <v>16000</v>
      </c>
      <c r="I10" s="198">
        <f t="shared" si="0"/>
        <v>100</v>
      </c>
      <c r="J10" s="57">
        <f>H10/rashodi!$H$7</f>
        <v>8.576109636409964E-06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ht="20.25" customHeight="1">
      <c r="A11" s="3" t="s">
        <v>25</v>
      </c>
      <c r="B11" s="4" t="s">
        <v>151</v>
      </c>
      <c r="C11" s="133">
        <v>24705.55</v>
      </c>
      <c r="D11" s="133">
        <v>5796</v>
      </c>
      <c r="E11" s="26">
        <v>8329.7</v>
      </c>
      <c r="F11" s="26">
        <v>37000</v>
      </c>
      <c r="G11" s="26">
        <v>37000</v>
      </c>
      <c r="H11" s="240">
        <v>35000</v>
      </c>
      <c r="I11" s="198">
        <f t="shared" si="0"/>
        <v>94.5945945945946</v>
      </c>
      <c r="J11" s="57">
        <f>H11/rashodi!$H$7</f>
        <v>1.8760239829646797E-05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ht="18.75" customHeight="1">
      <c r="A12" s="14" t="s">
        <v>128</v>
      </c>
      <c r="B12" s="4" t="s">
        <v>150</v>
      </c>
      <c r="C12" s="133">
        <v>51731.5</v>
      </c>
      <c r="D12" s="133">
        <v>25469.4</v>
      </c>
      <c r="E12" s="26">
        <v>29844.4</v>
      </c>
      <c r="F12" s="26">
        <v>60000</v>
      </c>
      <c r="G12" s="26">
        <v>60000</v>
      </c>
      <c r="H12" s="240">
        <v>60000</v>
      </c>
      <c r="I12" s="198">
        <f t="shared" si="0"/>
        <v>100</v>
      </c>
      <c r="J12" s="57">
        <f>H12/rashodi!$H$7</f>
        <v>3.216041113653736E-05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ht="20.25" customHeight="1">
      <c r="A13" s="14" t="s">
        <v>195</v>
      </c>
      <c r="B13" s="4" t="s">
        <v>194</v>
      </c>
      <c r="C13" s="133">
        <v>9132.2</v>
      </c>
      <c r="D13" s="133">
        <v>7976.0199999999995</v>
      </c>
      <c r="E13" s="26">
        <v>6864.32</v>
      </c>
      <c r="F13" s="26">
        <v>8000</v>
      </c>
      <c r="G13" s="26">
        <v>16000</v>
      </c>
      <c r="H13" s="240">
        <v>14000</v>
      </c>
      <c r="I13" s="198">
        <f t="shared" si="0"/>
        <v>87.5</v>
      </c>
      <c r="J13" s="57">
        <f>H13/rashodi!$H$7</f>
        <v>7.504095931858718E-06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</row>
    <row r="14" spans="1:61" ht="21.75" customHeight="1">
      <c r="A14" s="14" t="s">
        <v>193</v>
      </c>
      <c r="B14" s="4" t="s">
        <v>196</v>
      </c>
      <c r="C14" s="133">
        <v>0</v>
      </c>
      <c r="D14" s="133">
        <v>0</v>
      </c>
      <c r="E14" s="26">
        <v>0</v>
      </c>
      <c r="F14" s="26">
        <v>2000</v>
      </c>
      <c r="G14" s="26">
        <v>2000</v>
      </c>
      <c r="H14" s="240">
        <v>2000</v>
      </c>
      <c r="I14" s="198">
        <f t="shared" si="0"/>
        <v>100</v>
      </c>
      <c r="J14" s="57">
        <f>H14/rashodi!$H$7</f>
        <v>1.0720137045512455E-06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ht="21.75" customHeight="1">
      <c r="A15" s="232" t="s">
        <v>320</v>
      </c>
      <c r="B15" s="233" t="s">
        <v>321</v>
      </c>
      <c r="C15" s="133"/>
      <c r="D15" s="133"/>
      <c r="E15" s="26">
        <v>1111.7</v>
      </c>
      <c r="F15" s="26"/>
      <c r="G15" s="26">
        <v>2000</v>
      </c>
      <c r="H15" s="240">
        <v>2000</v>
      </c>
      <c r="I15" s="198">
        <f t="shared" si="0"/>
        <v>100</v>
      </c>
      <c r="J15" s="57">
        <f>H15/rashodi!$H$7</f>
        <v>1.0720137045512455E-06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ht="19.5" customHeight="1">
      <c r="A16" s="3" t="s">
        <v>26</v>
      </c>
      <c r="B16" s="4" t="s">
        <v>152</v>
      </c>
      <c r="C16" s="133">
        <v>12448.15</v>
      </c>
      <c r="D16" s="133">
        <v>5675.4</v>
      </c>
      <c r="E16" s="26">
        <v>5675.4</v>
      </c>
      <c r="F16" s="26">
        <v>13000</v>
      </c>
      <c r="G16" s="26">
        <v>13000</v>
      </c>
      <c r="H16" s="240">
        <v>13000</v>
      </c>
      <c r="I16" s="198">
        <f t="shared" si="0"/>
        <v>100</v>
      </c>
      <c r="J16" s="57">
        <f>H16/rashodi!$H$7</f>
        <v>6.968089079583096E-06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</row>
    <row r="17" spans="1:61" ht="18.75" customHeight="1">
      <c r="A17" s="3" t="s">
        <v>27</v>
      </c>
      <c r="B17" s="6" t="s">
        <v>28</v>
      </c>
      <c r="C17" s="133">
        <v>12249.42</v>
      </c>
      <c r="D17" s="133">
        <v>9058.96</v>
      </c>
      <c r="E17" s="26">
        <v>9259.1</v>
      </c>
      <c r="F17" s="26">
        <v>13000</v>
      </c>
      <c r="G17" s="26">
        <v>17000</v>
      </c>
      <c r="H17" s="240">
        <v>17000</v>
      </c>
      <c r="I17" s="198">
        <f t="shared" si="0"/>
        <v>100</v>
      </c>
      <c r="J17" s="57">
        <f>H17/rashodi!$H$7</f>
        <v>9.112116488685587E-06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</row>
    <row r="18" spans="1:61" ht="21" customHeight="1">
      <c r="A18" s="3" t="s">
        <v>29</v>
      </c>
      <c r="B18" s="4" t="s">
        <v>132</v>
      </c>
      <c r="C18" s="133">
        <v>4186.25</v>
      </c>
      <c r="D18" s="133">
        <v>2788.11</v>
      </c>
      <c r="E18" s="26">
        <v>3613.6</v>
      </c>
      <c r="F18" s="26">
        <v>3000</v>
      </c>
      <c r="G18" s="26">
        <v>6000</v>
      </c>
      <c r="H18" s="240">
        <v>6000</v>
      </c>
      <c r="I18" s="198">
        <f t="shared" si="0"/>
        <v>100</v>
      </c>
      <c r="J18" s="57">
        <f>H18/rashodi!$H$7</f>
        <v>3.2160411136537364E-06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</row>
    <row r="19" spans="1:61" ht="18.75" customHeight="1">
      <c r="A19" s="3" t="s">
        <v>30</v>
      </c>
      <c r="B19" s="6" t="s">
        <v>31</v>
      </c>
      <c r="C19" s="133">
        <v>325296.15</v>
      </c>
      <c r="D19" s="133">
        <v>153968.31</v>
      </c>
      <c r="E19" s="26">
        <v>172058.24</v>
      </c>
      <c r="F19" s="26">
        <v>390000</v>
      </c>
      <c r="G19" s="26">
        <v>354000</v>
      </c>
      <c r="H19" s="240">
        <v>370000</v>
      </c>
      <c r="I19" s="198">
        <f t="shared" si="0"/>
        <v>104.51977401129943</v>
      </c>
      <c r="J19" s="57">
        <f>H19/rashodi!$H$7</f>
        <v>0.00019832253534198042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</row>
    <row r="20" spans="1:10" ht="18.75" customHeight="1">
      <c r="A20" s="3" t="s">
        <v>32</v>
      </c>
      <c r="B20" s="6" t="s">
        <v>33</v>
      </c>
      <c r="C20" s="133">
        <v>236962.27</v>
      </c>
      <c r="D20" s="133">
        <v>126186.03</v>
      </c>
      <c r="E20" s="26">
        <v>129053.21</v>
      </c>
      <c r="F20" s="26">
        <v>220000</v>
      </c>
      <c r="G20" s="26">
        <v>240000</v>
      </c>
      <c r="H20" s="240">
        <v>240000</v>
      </c>
      <c r="I20" s="198">
        <f t="shared" si="0"/>
        <v>100</v>
      </c>
      <c r="J20" s="57">
        <f>H20/rashodi!$H$7</f>
        <v>0.00012864164454614945</v>
      </c>
    </row>
    <row r="21" spans="1:10" ht="17.25" customHeight="1">
      <c r="A21" s="3" t="s">
        <v>34</v>
      </c>
      <c r="B21" s="6" t="s">
        <v>35</v>
      </c>
      <c r="C21" s="133">
        <v>89349.82</v>
      </c>
      <c r="D21" s="133">
        <v>0</v>
      </c>
      <c r="E21" s="26">
        <v>0</v>
      </c>
      <c r="F21" s="26">
        <v>86000</v>
      </c>
      <c r="G21" s="26">
        <v>86000</v>
      </c>
      <c r="H21" s="113">
        <v>58441.5</v>
      </c>
      <c r="I21" s="198">
        <f t="shared" si="0"/>
        <v>67.95523255813953</v>
      </c>
      <c r="J21" s="57">
        <f>H21/rashodi!$H$7</f>
        <v>3.1325044457265806E-05</v>
      </c>
    </row>
    <row r="22" spans="1:10" ht="18.75" customHeight="1">
      <c r="A22" s="14" t="s">
        <v>198</v>
      </c>
      <c r="B22" s="6" t="s">
        <v>197</v>
      </c>
      <c r="C22" s="133">
        <v>4439.4</v>
      </c>
      <c r="D22" s="133">
        <v>400</v>
      </c>
      <c r="E22" s="26">
        <v>400</v>
      </c>
      <c r="F22" s="26">
        <v>7000</v>
      </c>
      <c r="G22" s="26">
        <v>7000</v>
      </c>
      <c r="H22" s="240">
        <v>7000</v>
      </c>
      <c r="I22" s="198">
        <f t="shared" si="0"/>
        <v>100</v>
      </c>
      <c r="J22" s="57">
        <f>H22/rashodi!$H$7</f>
        <v>3.752047965929359E-06</v>
      </c>
    </row>
    <row r="23" spans="1:10" ht="20.25" customHeight="1">
      <c r="A23" s="14" t="s">
        <v>141</v>
      </c>
      <c r="B23" s="6" t="s">
        <v>144</v>
      </c>
      <c r="C23" s="133">
        <v>177263.94</v>
      </c>
      <c r="D23" s="133">
        <v>75396.65</v>
      </c>
      <c r="E23" s="26">
        <v>90416.76</v>
      </c>
      <c r="F23" s="26">
        <v>220000</v>
      </c>
      <c r="G23" s="26">
        <v>200000</v>
      </c>
      <c r="H23" s="240">
        <v>200000</v>
      </c>
      <c r="I23" s="198">
        <f>H23/G23*100</f>
        <v>100</v>
      </c>
      <c r="J23" s="57">
        <f>H23/rashodi!$H$7</f>
        <v>0.00010720137045512455</v>
      </c>
    </row>
    <row r="24" spans="1:10" ht="18.75" customHeight="1">
      <c r="A24" s="14" t="s">
        <v>142</v>
      </c>
      <c r="B24" s="6" t="s">
        <v>145</v>
      </c>
      <c r="C24" s="133">
        <v>145878.58</v>
      </c>
      <c r="D24" s="133">
        <v>40991.22</v>
      </c>
      <c r="E24" s="26">
        <v>50248.66</v>
      </c>
      <c r="F24" s="26">
        <v>150000</v>
      </c>
      <c r="G24" s="26">
        <v>150000</v>
      </c>
      <c r="H24" s="240">
        <v>150000</v>
      </c>
      <c r="I24" s="198">
        <f t="shared" si="0"/>
        <v>100</v>
      </c>
      <c r="J24" s="57">
        <f>H24/rashodi!$H$7</f>
        <v>8.040102784134341E-05</v>
      </c>
    </row>
    <row r="25" spans="1:10" ht="18.75" customHeight="1">
      <c r="A25" s="3" t="s">
        <v>123</v>
      </c>
      <c r="B25" s="6" t="s">
        <v>38</v>
      </c>
      <c r="C25" s="133">
        <v>15061.23</v>
      </c>
      <c r="D25" s="133">
        <v>25134.57</v>
      </c>
      <c r="E25" s="26">
        <v>35212.85</v>
      </c>
      <c r="F25" s="26">
        <v>62000</v>
      </c>
      <c r="G25" s="26">
        <v>62000</v>
      </c>
      <c r="H25" s="240">
        <v>62000</v>
      </c>
      <c r="I25" s="198">
        <f t="shared" si="0"/>
        <v>100</v>
      </c>
      <c r="J25" s="57">
        <f>H25/rashodi!$H$7</f>
        <v>3.323242484108861E-05</v>
      </c>
    </row>
    <row r="26" spans="1:10" ht="17.25" customHeight="1">
      <c r="A26" s="31" t="s">
        <v>143</v>
      </c>
      <c r="B26" s="32" t="s">
        <v>146</v>
      </c>
      <c r="C26" s="132">
        <v>37418.29</v>
      </c>
      <c r="D26" s="132">
        <v>18648.01</v>
      </c>
      <c r="E26" s="28">
        <v>19755.13</v>
      </c>
      <c r="F26" s="28">
        <v>46500</v>
      </c>
      <c r="G26" s="28">
        <v>46500</v>
      </c>
      <c r="H26" s="240">
        <v>45000</v>
      </c>
      <c r="I26" s="198">
        <f t="shared" si="0"/>
        <v>96.7741935483871</v>
      </c>
      <c r="J26" s="57">
        <f>H26/rashodi!$H$7</f>
        <v>2.4120308352403025E-05</v>
      </c>
    </row>
    <row r="27" spans="1:10" ht="18.75" customHeight="1">
      <c r="A27" s="14" t="s">
        <v>148</v>
      </c>
      <c r="B27" s="4" t="s">
        <v>147</v>
      </c>
      <c r="C27" s="133">
        <v>782832.74</v>
      </c>
      <c r="D27" s="133">
        <v>262103.24</v>
      </c>
      <c r="E27" s="26">
        <v>318502.79</v>
      </c>
      <c r="F27" s="26">
        <v>800000</v>
      </c>
      <c r="G27" s="26">
        <v>700000</v>
      </c>
      <c r="H27" s="240">
        <v>750000</v>
      </c>
      <c r="I27" s="198">
        <f>H27/G27*100</f>
        <v>107.14285714285714</v>
      </c>
      <c r="J27" s="57">
        <f>H27/rashodi!$H$7</f>
        <v>0.00040200513920671705</v>
      </c>
    </row>
    <row r="28" spans="1:10" ht="18.75" customHeight="1" thickBot="1">
      <c r="A28" s="109" t="s">
        <v>122</v>
      </c>
      <c r="B28" s="110" t="s">
        <v>37</v>
      </c>
      <c r="C28" s="142">
        <v>6922270.5</v>
      </c>
      <c r="D28" s="142">
        <v>2913565.29</v>
      </c>
      <c r="E28" s="27">
        <v>3935226.6</v>
      </c>
      <c r="F28" s="111">
        <v>7000000</v>
      </c>
      <c r="G28" s="27">
        <v>7000000</v>
      </c>
      <c r="H28" s="241">
        <v>6980000</v>
      </c>
      <c r="I28" s="231">
        <f>H28/G28*100</f>
        <v>99.71428571428571</v>
      </c>
      <c r="J28" s="107">
        <f>H28/rashodi!$H$7</f>
        <v>0.003741327828883847</v>
      </c>
    </row>
    <row r="29" ht="21.75" customHeight="1"/>
    <row r="30" ht="22.5" customHeight="1"/>
    <row r="31" spans="1:8" ht="12.75">
      <c r="A31" s="2"/>
      <c r="C31" s="16"/>
      <c r="D31" s="16"/>
      <c r="E31" s="9"/>
      <c r="F31" s="9"/>
      <c r="G31" s="9"/>
      <c r="H31" s="9"/>
    </row>
    <row r="32" spans="1:8" ht="12.75">
      <c r="A32" s="2"/>
      <c r="C32" s="16"/>
      <c r="D32" s="16"/>
      <c r="E32" s="9"/>
      <c r="F32" s="9"/>
      <c r="G32" s="9"/>
      <c r="H32" s="9"/>
    </row>
    <row r="33" spans="1:8" ht="12.75">
      <c r="A33" s="2"/>
      <c r="C33" s="16"/>
      <c r="D33" s="16"/>
      <c r="E33" s="9"/>
      <c r="F33" s="9"/>
      <c r="G33" s="9"/>
      <c r="H33" s="9"/>
    </row>
    <row r="34" spans="1:8" ht="12.75">
      <c r="A34" s="2"/>
      <c r="C34" s="16"/>
      <c r="D34" s="16"/>
      <c r="E34" s="9"/>
      <c r="F34" s="16"/>
      <c r="G34" s="9"/>
      <c r="H34" s="9"/>
    </row>
    <row r="35" spans="1:8" ht="12.75">
      <c r="A35" s="2"/>
      <c r="C35" s="16"/>
      <c r="D35" s="16"/>
      <c r="E35" s="9"/>
      <c r="F35" s="9"/>
      <c r="G35" s="9"/>
      <c r="H35" s="9"/>
    </row>
    <row r="36" spans="1:8" ht="12.75">
      <c r="A36" s="2"/>
      <c r="C36" s="16"/>
      <c r="D36" s="16"/>
      <c r="E36" s="9"/>
      <c r="F36" s="9"/>
      <c r="G36" s="9"/>
      <c r="H36" s="9"/>
    </row>
    <row r="37" spans="1:4" ht="12.75">
      <c r="A37" s="2"/>
      <c r="C37" s="13"/>
      <c r="D37" s="13"/>
    </row>
    <row r="38" spans="1:4" ht="12.75">
      <c r="A38" s="2"/>
      <c r="C38" s="13"/>
      <c r="D38" s="13"/>
    </row>
    <row r="39" spans="1:4" ht="12.75">
      <c r="A39" s="2"/>
      <c r="C39" s="13"/>
      <c r="D39" s="13"/>
    </row>
    <row r="40" spans="1:4" ht="12.75">
      <c r="A40" s="2"/>
      <c r="C40" s="13"/>
      <c r="D40" s="13"/>
    </row>
    <row r="41" spans="1:4" ht="12.75">
      <c r="A41" s="2"/>
      <c r="C41" s="13"/>
      <c r="D41" s="13"/>
    </row>
    <row r="42" spans="1:4" ht="12.75">
      <c r="A42" s="2"/>
      <c r="C42" s="13"/>
      <c r="D42" s="13"/>
    </row>
    <row r="43" spans="1:4" ht="12.75">
      <c r="A43" s="2"/>
      <c r="C43" s="13"/>
      <c r="D43" s="13"/>
    </row>
    <row r="44" spans="1:4" ht="12.75">
      <c r="A44" s="2"/>
      <c r="C44" s="13"/>
      <c r="D44" s="13"/>
    </row>
    <row r="45" spans="1:4" ht="12.75">
      <c r="A45" s="2"/>
      <c r="C45" s="13"/>
      <c r="D45" s="13"/>
    </row>
    <row r="46" spans="1:4" ht="12.75">
      <c r="A46" s="2"/>
      <c r="C46" s="13"/>
      <c r="D46" s="13"/>
    </row>
    <row r="47" spans="1:4" ht="12.75">
      <c r="A47" s="2"/>
      <c r="C47" s="13"/>
      <c r="D47" s="13"/>
    </row>
    <row r="48" spans="1:4" ht="12.75">
      <c r="A48" s="2"/>
      <c r="C48" s="13"/>
      <c r="D48" s="13"/>
    </row>
    <row r="49" spans="1:4" ht="12.75">
      <c r="A49" s="2"/>
      <c r="C49" s="13"/>
      <c r="D49" s="1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BDRAGICA</dc:creator>
  <cp:keywords/>
  <dc:description/>
  <cp:lastModifiedBy>Kemal Kapetanovic</cp:lastModifiedBy>
  <cp:lastPrinted>2014-10-29T08:50:12Z</cp:lastPrinted>
  <dcterms:created xsi:type="dcterms:W3CDTF">2005-08-11T12:46:14Z</dcterms:created>
  <dcterms:modified xsi:type="dcterms:W3CDTF">2015-04-07T10:49:24Z</dcterms:modified>
  <cp:category/>
  <cp:version/>
  <cp:contentType/>
  <cp:contentStatus/>
</cp:coreProperties>
</file>